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180" windowHeight="11640" tabRatio="822" activeTab="0"/>
  </bookViews>
  <sheets>
    <sheet name="2017-18" sheetId="1" r:id="rId1"/>
    <sheet name="2016-17" sheetId="2" r:id="rId2"/>
    <sheet name="2015-16" sheetId="3" r:id="rId3"/>
    <sheet name="2014-15" sheetId="4" r:id="rId4"/>
    <sheet name="2013-14" sheetId="5" r:id="rId5"/>
    <sheet name="2012-13" sheetId="6" r:id="rId6"/>
    <sheet name="11-12" sheetId="7" r:id="rId7"/>
    <sheet name="10-11" sheetId="8" r:id="rId8"/>
    <sheet name="09-10" sheetId="9" r:id="rId9"/>
    <sheet name="08-09" sheetId="10" r:id="rId10"/>
    <sheet name="07-08" sheetId="11" r:id="rId11"/>
    <sheet name="06-07" sheetId="12" r:id="rId12"/>
    <sheet name="2000-06" sheetId="13" r:id="rId13"/>
  </sheets>
  <definedNames>
    <definedName name="footnote_1" localSheetId="3">'2014-15'!$C$26</definedName>
    <definedName name="footnote_1" localSheetId="2">'2015-16'!#REF!</definedName>
  </definedNames>
  <calcPr fullCalcOnLoad="1"/>
</workbook>
</file>

<file path=xl/sharedStrings.xml><?xml version="1.0" encoding="utf-8"?>
<sst xmlns="http://schemas.openxmlformats.org/spreadsheetml/2006/main" count="1987" uniqueCount="927">
  <si>
    <r>
      <rPr>
        <b/>
        <sz val="10"/>
        <rFont val="Calibri"/>
        <family val="2"/>
      </rPr>
      <t>Rivaroxaban</t>
    </r>
    <r>
      <rPr>
        <sz val="10"/>
        <rFont val="Calibri"/>
        <family val="2"/>
      </rPr>
      <t xml:space="preserve"> - an option, in combination with aspirin plus clopidogrel or aspirin alone, for preventing atherothrombotic events in people who have had an acute coronary syndrome with elevated cardiac biomarkers. Treatment should only be started after careful assessment of bleeding risk and informed discussion between clinician and patient of benefits and risks. Treatment should be reviewed no later than 12 months after starting.  Clinicians should regularly reassess the relative benefits and risks of continuing treatment with rivaroxaban and discuss them with the patient. </t>
    </r>
  </si>
  <si>
    <t>Rifaximin for preventing episodes of overt hepatic encephalopathy (TA 337)</t>
  </si>
  <si>
    <r>
      <rPr>
        <b/>
        <sz val="10"/>
        <rFont val="Calibri"/>
        <family val="2"/>
      </rPr>
      <t>Rifaximin</t>
    </r>
    <r>
      <rPr>
        <sz val="10"/>
        <rFont val="Calibri"/>
        <family val="2"/>
      </rPr>
      <t xml:space="preserve"> - an option for reducing the recurrence of episodes of overt hepatic encephalopathy</t>
    </r>
  </si>
  <si>
    <t>Pomalidomide for relapsed and refractory multiple myeloma previously treated with lenalidomide and bortezomib (TA 338)</t>
  </si>
  <si>
    <r>
      <rPr>
        <b/>
        <sz val="10"/>
        <rFont val="Calibri"/>
        <family val="2"/>
      </rPr>
      <t>Pomalidomide -</t>
    </r>
    <r>
      <rPr>
        <sz val="10"/>
        <rFont val="Calibri"/>
        <family val="2"/>
      </rPr>
      <t xml:space="preserve"> not recommended, in combination with dexamethasone, for treating relapsed and refractory multiple myeloma in adults who have had at least 2 previous treatments, including lenalidomide and bortezomib, and whose disease has progressed on the last therapy. </t>
    </r>
  </si>
  <si>
    <t>Empagliflozin in combination therapy for treating type 2 diabetes (TA 336)</t>
  </si>
  <si>
    <r>
      <t xml:space="preserve">Empagliflozin </t>
    </r>
    <r>
      <rPr>
        <sz val="10"/>
        <rFont val="Calibri"/>
        <family val="2"/>
      </rPr>
      <t>- an option in combination with other treatments for some patients with type 2 diabetes.</t>
    </r>
  </si>
  <si>
    <t xml:space="preserve">Adherence statistics for 2015-16         </t>
  </si>
  <si>
    <t>2015-16</t>
  </si>
  <si>
    <t xml:space="preserve">This spreadsheet is updated monthly and enables self-audit of a medicines formulary for adherence to current NICE Technology Appraisals.  </t>
  </si>
  <si>
    <t>Only if the person is ineligible for fludarabine-based therapy and bendamustine is not suitable, and the company provides ofatumumab with the discount agreed in the patient access scheme.</t>
  </si>
  <si>
    <t>Only when treatment with tumour necrosis factor (TNF) alpha inhibitors is contraindicated but would otherwise be considered (as described in NICE TA's 199 and 220), or the person has had treatment with 1 or more TNF–alpha inhibitors. Also only if the company provides the 90 mg dose of ustekinumab for people who weigh &gt;100 kg at the same cost as the 45 mg dose, as agreed in the patient access scheme. Ustekinumab treatment should be stopped if the person's psoriatic arthritis has not shown an adequate response using the Psoriatic Arthritis Response Criteria (PsARC) at 24 weeks (see full guidance for details).</t>
  </si>
  <si>
    <r>
      <t>Developed for the NHS by:</t>
    </r>
    <r>
      <rPr>
        <sz val="14"/>
        <color indexed="30"/>
        <rFont val="Calibri"/>
        <family val="2"/>
      </rPr>
      <t xml:space="preserve"> </t>
    </r>
    <r>
      <rPr>
        <b/>
        <sz val="14"/>
        <color indexed="30"/>
        <rFont val="Calibri"/>
        <family val="2"/>
      </rPr>
      <t>East and South East England</t>
    </r>
  </si>
  <si>
    <r>
      <rPr>
        <b/>
        <sz val="10"/>
        <rFont val="Calibri"/>
        <family val="2"/>
      </rPr>
      <t>Vedolizumab</t>
    </r>
    <r>
      <rPr>
        <sz val="10"/>
        <rFont val="Calibri"/>
        <family val="2"/>
      </rPr>
      <t xml:space="preserve"> - recommended as an option for treating moderately to severely active ulcerative colitis (UC) in adults.</t>
    </r>
  </si>
  <si>
    <r>
      <rPr>
        <b/>
        <sz val="10"/>
        <rFont val="Calibri"/>
        <family val="2"/>
      </rPr>
      <t>Ustekinumab</t>
    </r>
    <r>
      <rPr>
        <sz val="10"/>
        <rFont val="Calibri"/>
        <family val="2"/>
      </rPr>
      <t xml:space="preserve"> - recommended as an option, alone or in combination with methotrexate, for treating active psoriatic arthritis in adults </t>
    </r>
  </si>
  <si>
    <r>
      <rPr>
        <b/>
        <sz val="10"/>
        <rFont val="Calibri"/>
        <family val="2"/>
      </rPr>
      <t>Omalizumab</t>
    </r>
    <r>
      <rPr>
        <sz val="10"/>
        <rFont val="Calibri"/>
        <family val="2"/>
      </rPr>
      <t>- recommended as an option as add-on therapy for treating severe chronic spontaneous urticaria in adults and young people aged 12 years and over.</t>
    </r>
  </si>
  <si>
    <r>
      <t xml:space="preserve">Notes </t>
    </r>
    <r>
      <rPr>
        <i/>
        <sz val="10"/>
        <rFont val="Calibri"/>
        <family val="2"/>
      </rPr>
      <t>(e.g. Additional stipulations, rationale, method of making available)</t>
    </r>
  </si>
  <si>
    <t>Only if: - the severity of the condition is assessed objectively, e.g. using a weekly urticaria activity score of ≥28; - the person's condition has not responded to standard treatment with H1-antihistamines and leukotriene receptor antagonists; -omalizumab is stopped at or before the 4th dose if the condition has not responded; - omalizumab is stopped at the end of a course of treatment (6 doses) if the condition has responded, to establish whether the condition has gone into spontaneous remission, and is restarted only if the condition relapses; - omalizumab is administered under the management of a secondary care specialist in dermatology, immunology or allergy; -  the company provides omalizumab with the discount agreed in the patient access scheme.</t>
  </si>
  <si>
    <t>Only if bendamustine-based therapy is not suitable and the company provides obinutuzumab with the discount agreed in the patient access scheme.</t>
  </si>
  <si>
    <r>
      <rPr>
        <b/>
        <sz val="10"/>
        <rFont val="Calibri"/>
        <family val="2"/>
      </rPr>
      <t>Obinutuzumab</t>
    </r>
    <r>
      <rPr>
        <sz val="10"/>
        <rFont val="Calibri"/>
        <family val="2"/>
      </rPr>
      <t xml:space="preserve"> - recommended  in combination with chlorambucil, as an option for adults with untreated chronic lymphocytic leukaemia who have comorbidities that make full-dose fludarabine-based therapy unsuitable for them.</t>
    </r>
  </si>
  <si>
    <r>
      <rPr>
        <b/>
        <sz val="10"/>
        <rFont val="Calibri"/>
        <family val="2"/>
      </rPr>
      <t>Apixaban</t>
    </r>
    <r>
      <rPr>
        <sz val="10"/>
        <rFont val="Calibri"/>
        <family val="2"/>
      </rPr>
      <t xml:space="preserve"> - recommended  as an option for treating and for preventing recurrent deep vein thrombosis and pulmonary embolism in adults.</t>
    </r>
  </si>
  <si>
    <r>
      <rPr>
        <b/>
        <sz val="10"/>
        <rFont val="Calibri"/>
        <family val="2"/>
      </rPr>
      <t>Ofatumumab</t>
    </r>
    <r>
      <rPr>
        <sz val="10"/>
        <rFont val="Calibri"/>
        <family val="2"/>
      </rPr>
      <t xml:space="preserve"> -  recommended in combination with chlorambucil as an option for untreated chronic lymphocytic leukaemia.</t>
    </r>
  </si>
  <si>
    <t>Only if the company provides vedolizumab with the discount agreed in the patient access scheme. Vedolizumab should be given until it stops working or surgery is needed. At 12 months after the start of treatment, people should be reassessed to see whether treatment should continue. Treatment should only continue if there is clear evidence of ongoing clinical benefit. For people in complete remission at 12 months, consider stopping vedolizumab, resuming treatment if there is a
relapse. People who continue vedolizumab should be reassessed at least every 12 months to see whether continued treatment is justified.</t>
  </si>
  <si>
    <r>
      <rPr>
        <b/>
        <sz val="10"/>
        <rFont val="Calibri"/>
        <family val="2"/>
      </rPr>
      <t xml:space="preserve">Secukinumab </t>
    </r>
    <r>
      <rPr>
        <sz val="10"/>
        <rFont val="Calibri"/>
        <family val="2"/>
      </rPr>
      <t>- recommended as an option for treating adults with plaque psoriasis</t>
    </r>
  </si>
  <si>
    <t>Only when the disease is severe, and has failed to respond to standard systemic therapies (e.g. ciclosporin, methotrexate and PUVA), or these treatments are contraindicated or not tolerated, and the company provides secukinumab with the discount agreed in the patient access scheme. Secukinumab treatment should be stopped in people whose psoriasis has not responded adequately  at 12 weeks, and further treatment cycles are not recommended.</t>
  </si>
  <si>
    <t>Only if the company provides nintedanib with the discount agreed in the patient access scheme.</t>
  </si>
  <si>
    <t>An inadequate response is defined as opioid-induced constipation symptoms of at least moderate severity in at least 1 of the 4 stool symptom domains (that is, incomplete bowel movement, hard stools, straining or false alarms) while taking at least 1 laxative class for at least 4 days during the prior 2 weeks.</t>
  </si>
  <si>
    <r>
      <t xml:space="preserve">Everolimus - </t>
    </r>
    <r>
      <rPr>
        <sz val="10"/>
        <color indexed="8"/>
        <rFont val="Calibri"/>
        <family val="2"/>
      </rPr>
      <t>not recommended for preventing organ rejection in people having a liver transplant.</t>
    </r>
    <r>
      <rPr>
        <b/>
        <sz val="10"/>
        <color indexed="8"/>
        <rFont val="Calibri"/>
        <family val="2"/>
      </rPr>
      <t xml:space="preserve">
</t>
    </r>
  </si>
  <si>
    <r>
      <rPr>
        <b/>
        <sz val="10"/>
        <rFont val="Calibri"/>
        <family val="2"/>
      </rPr>
      <t>Dexamethasone intravitreal implant</t>
    </r>
    <r>
      <rPr>
        <sz val="10"/>
        <rFont val="Calibri"/>
        <family val="2"/>
      </rPr>
      <t xml:space="preserve"> - recommended as an option for treating diabetic macular oedema</t>
    </r>
  </si>
  <si>
    <t>Only if the implant is to be used in an eye with an intraocular (pseudophakic) lens and the diabetic macular oedema does not respond to non-corticosteroid treatment, or such treatment is unsuitable.</t>
  </si>
  <si>
    <t>Only if the eye has a central retinal thickness of ≥400 micrometres at the start of treatment and the company provides aflibercept with the discount agreed in the patient access scheme.</t>
  </si>
  <si>
    <r>
      <t xml:space="preserve">Naloxegol </t>
    </r>
    <r>
      <rPr>
        <sz val="10"/>
        <color indexed="8"/>
        <rFont val="Calibri"/>
        <family val="2"/>
      </rPr>
      <t>- recommended as an option for
treating opioid induced constipation in adults whose constipation has not adequately responded to laxatives.</t>
    </r>
  </si>
  <si>
    <r>
      <rPr>
        <b/>
        <sz val="10"/>
        <color indexed="8"/>
        <rFont val="Calibri"/>
        <family val="2"/>
      </rPr>
      <t>Nintedanib</t>
    </r>
    <r>
      <rPr>
        <sz val="10"/>
        <color indexed="8"/>
        <rFont val="Calibri"/>
        <family val="2"/>
      </rPr>
      <t xml:space="preserve"> - recommended in combination with docetaxel as an option for treating locally advanced, metastatic or locally recurrent non-small-cell lung cancer of adenocarcinoma histology that has progressed after first-line chemotherapy</t>
    </r>
  </si>
  <si>
    <t xml:space="preserve">Only if a tumour necrosis factor-alpha inhibitor has failed (i.e. the disease has responded inadequately or has lost response to treatment) or cannot be tolerated or is contraindicated, and  the company provides it with the discount agreed in the patient access scheme. Vedolizumab should be given as a planned course of treatment until it stops working or surgery is needed, or until 12 months after the start of treatment, whichever is shorter. At 12 months, people should be reassessed to determine whether treatment should continue. Treatment should only continue if there is clear evidence of ongoing clinical benefit. For people in complete remission at 12 months, consider stopping vedolizumab, resuming treatment if there is a relapse. People who continue vedolizumab should be reassessed at least every 12 months to decide whether continued treatment is justified.
</t>
  </si>
  <si>
    <t>Appraisal terminated.</t>
  </si>
  <si>
    <t>The decision about whether to start treatment with edoxaban should be made after an informed discussion between the clinician and the person about the risks and benefits of edoxaban compared with warfarin, apixaban, dabigatran and rivaroxaban. For people considering switching from warfarin, edoxaban's potential benefits should be considered against its potential risks, taking into account the person's level of INR control.</t>
  </si>
  <si>
    <r>
      <rPr>
        <b/>
        <sz val="10"/>
        <rFont val="Calibri"/>
        <family val="2"/>
      </rPr>
      <t>Ranibizumab</t>
    </r>
    <r>
      <rPr>
        <sz val="10.5"/>
        <rFont val="Calibri"/>
        <family val="2"/>
      </rPr>
      <t xml:space="preserve"> – a recommended option for deteriorating wet AMD in specified circumstances.</t>
    </r>
    <r>
      <rPr>
        <b/>
        <sz val="10.5"/>
        <rFont val="Calibri"/>
        <family val="2"/>
      </rPr>
      <t xml:space="preserve"> 
Pegaptanib</t>
    </r>
    <r>
      <rPr>
        <sz val="10.5"/>
        <rFont val="Calibri"/>
        <family val="2"/>
      </rPr>
      <t xml:space="preserve"> – not recommended for wet AMD. </t>
    </r>
  </si>
  <si>
    <r>
      <rPr>
        <b/>
        <sz val="10"/>
        <rFont val="Calibri"/>
        <family val="2"/>
      </rPr>
      <t>Infliximab</t>
    </r>
    <r>
      <rPr>
        <sz val="10"/>
        <rFont val="Calibri"/>
        <family val="2"/>
      </rPr>
      <t xml:space="preserve"> – a recommended option in severely active ulcerative colitis if ciclosporin inappropriate, or as part of a clinical trial.</t>
    </r>
  </si>
  <si>
    <r>
      <rPr>
        <b/>
        <sz val="10"/>
        <rFont val="Calibri"/>
        <family val="2"/>
      </rPr>
      <t>Sunitinib</t>
    </r>
    <r>
      <rPr>
        <sz val="10"/>
        <rFont val="Calibri"/>
        <family val="2"/>
      </rPr>
      <t xml:space="preserve"> – a recommended first line option for mobile people with advanced and/or metastatic disease if immunotherapy suitable.</t>
    </r>
  </si>
  <si>
    <r>
      <t xml:space="preserve">Infliximab </t>
    </r>
    <r>
      <rPr>
        <sz val="10"/>
        <rFont val="Calibri"/>
        <family val="2"/>
      </rPr>
      <t>– a recommended option for severe plaque psoriasis if other treatments are unsuitable, unsuccessful or not tolerated.</t>
    </r>
  </si>
  <si>
    <r>
      <t xml:space="preserve">Ezetimibe </t>
    </r>
    <r>
      <rPr>
        <sz val="10"/>
        <rFont val="Calibri"/>
        <family val="2"/>
      </rPr>
      <t>– a recommended option for heterozygous-familial and non-familial hypercholesterolaemia with a statin if cholesterol not low enough, or as monotherapy if a statin unsuitable.</t>
    </r>
  </si>
  <si>
    <r>
      <t>Macular oedema (diabetic) - ranibizumab (</t>
    </r>
    <r>
      <rPr>
        <b/>
        <sz val="10"/>
        <color indexed="12"/>
        <rFont val="Calibri"/>
        <family val="2"/>
      </rPr>
      <t>TA237</t>
    </r>
    <r>
      <rPr>
        <sz val="10"/>
        <color indexed="12"/>
        <rFont val="Calibri"/>
        <family val="2"/>
      </rPr>
      <t>)  Replaced by TA274</t>
    </r>
  </si>
  <si>
    <r>
      <t xml:space="preserve">Bortezomib </t>
    </r>
    <r>
      <rPr>
        <sz val="10"/>
        <rFont val="Calibri"/>
        <family val="2"/>
      </rPr>
      <t>– a recommended monotherapy for progressive multiple myeloma at first relapse after one prior therapy in people who have undergone, or are unsuitable for, bone marrow transplant.</t>
    </r>
  </si>
  <si>
    <r>
      <t>Adalimumab, etanercept, infliximab</t>
    </r>
    <r>
      <rPr>
        <sz val="10"/>
        <rFont val="Calibri"/>
        <family val="2"/>
      </rPr>
      <t xml:space="preserve"> – recommended options for rheumatoid arthritis after trying methotrexate and another DMARD. Usually with methotrexate, but monotherapy if methotrexate unsuitable.</t>
    </r>
  </si>
  <si>
    <r>
      <t xml:space="preserve">Natalizumab </t>
    </r>
    <r>
      <rPr>
        <sz val="10"/>
        <rFont val="Calibri"/>
        <family val="2"/>
      </rPr>
      <t>– a recommended option for rapidly evolving severe relapsing-remitting MS.</t>
    </r>
  </si>
  <si>
    <r>
      <t>Varenicline</t>
    </r>
    <r>
      <rPr>
        <sz val="10"/>
        <rFont val="Calibri"/>
        <family val="2"/>
      </rPr>
      <t xml:space="preserve"> – a recommended option for smokers who want to stop, normally as part of a cessation programme.</t>
    </r>
  </si>
  <si>
    <r>
      <t xml:space="preserve">Alteplase </t>
    </r>
    <r>
      <rPr>
        <sz val="10"/>
        <rFont val="Calibri"/>
        <family val="2"/>
      </rPr>
      <t>– a recommended option for acute ischaemic stroke.</t>
    </r>
  </si>
  <si>
    <t>Specialist Pharmacy Services</t>
  </si>
  <si>
    <r>
      <t>Developed for the NHS by:</t>
    </r>
    <r>
      <rPr>
        <sz val="14"/>
        <color indexed="30"/>
        <rFont val="Arial"/>
        <family val="2"/>
      </rPr>
      <t xml:space="preserve"> </t>
    </r>
    <r>
      <rPr>
        <b/>
        <sz val="14"/>
        <color indexed="30"/>
        <rFont val="Arial"/>
        <family val="2"/>
      </rPr>
      <t>East and South East England</t>
    </r>
  </si>
  <si>
    <r>
      <t>Fludarabine</t>
    </r>
    <r>
      <rPr>
        <sz val="10"/>
        <rFont val="Calibri"/>
        <family val="2"/>
      </rPr>
      <t xml:space="preserve"> – monotherapy not recommended as initial treatment for chronic lymphocytic leukaemia. </t>
    </r>
  </si>
  <si>
    <r>
      <t xml:space="preserve">Gemcitabine with paclitaxel </t>
    </r>
    <r>
      <rPr>
        <sz val="10"/>
        <rFont val="Calibri"/>
        <family val="2"/>
      </rPr>
      <t>– a recommended option for metastatic breast cancer only when docetaxel monotherapy or docetaxel plus capecitabine are also appropriate.</t>
    </r>
  </si>
  <si>
    <r>
      <t>Bevacizumab with 5-fluorouracil plus folinic acid, with or without irinotecan</t>
    </r>
    <r>
      <rPr>
        <sz val="10"/>
        <rFont val="Calibri"/>
        <family val="2"/>
      </rPr>
      <t xml:space="preserve"> – not recommended first line. 
</t>
    </r>
    <r>
      <rPr>
        <b/>
        <sz val="10"/>
        <rFont val="Calibri"/>
        <family val="2"/>
      </rPr>
      <t>Cetuximab with irinotecan</t>
    </r>
    <r>
      <rPr>
        <sz val="10"/>
        <rFont val="Calibri"/>
        <family val="2"/>
      </rPr>
      <t xml:space="preserve"> – not recommended if previous treatment included irinotecan.</t>
    </r>
  </si>
  <si>
    <r>
      <t xml:space="preserve">Cinacalcet </t>
    </r>
    <r>
      <rPr>
        <sz val="10"/>
        <rFont val="Calibri"/>
        <family val="2"/>
      </rPr>
      <t xml:space="preserve">– recommended for people on dialysis with hyperparathyroidism only if unresponsive to other treatments or if parathyroidectomy unsuitable. </t>
    </r>
  </si>
  <si>
    <r>
      <t xml:space="preserve">Methadone, buprenorphine (oral) </t>
    </r>
    <r>
      <rPr>
        <sz val="10"/>
        <rFont val="Calibri"/>
        <family val="2"/>
      </rPr>
      <t>– recommended options for opioid dependence as part of a support programme, with supervised administration for at least the first 3 months.</t>
    </r>
  </si>
  <si>
    <r>
      <t xml:space="preserve">Naltrexone </t>
    </r>
    <r>
      <rPr>
        <sz val="10"/>
        <rFont val="Calibri"/>
        <family val="2"/>
      </rPr>
      <t xml:space="preserve">– a recommended option for opioid dependent people who have stopped opioids, but are highly motivated to stay free from the drugs in an abstinence programme. </t>
    </r>
  </si>
  <si>
    <r>
      <t xml:space="preserve">Anastrozole, exemestane, letrozole </t>
    </r>
    <r>
      <rPr>
        <sz val="10"/>
        <rFont val="Calibri"/>
        <family val="2"/>
      </rPr>
      <t>– recommended adjuvant options after surgery for early oestrogen-receptor-positive breast cancer post-menopause.</t>
    </r>
  </si>
  <si>
    <r>
      <t xml:space="preserve">Peginterferon alfa and ribavirin </t>
    </r>
    <r>
      <rPr>
        <sz val="10"/>
        <rFont val="Calibri"/>
        <family val="2"/>
      </rPr>
      <t>– a recommended option for mild chronic hepatitis C. If ribavirin is unsuitable, use peginterferon monotherapy. No recommendation on use in the under 18s, or after liver transplant, due to lack of evidence.</t>
    </r>
  </si>
  <si>
    <r>
      <t>Etanercept</t>
    </r>
    <r>
      <rPr>
        <sz val="10"/>
        <rFont val="Calibri"/>
        <family val="2"/>
      </rPr>
      <t xml:space="preserve"> – a recommended option for severe plaque psoriasis if other treatments are unsuitable, unsuccessful or not tolerated. 
</t>
    </r>
    <r>
      <rPr>
        <b/>
        <sz val="10"/>
        <rFont val="Calibri"/>
        <family val="2"/>
      </rPr>
      <t>Efalizumab</t>
    </r>
    <r>
      <rPr>
        <sz val="10"/>
        <rFont val="Calibri"/>
        <family val="2"/>
      </rPr>
      <t xml:space="preserve"> – drug withdrawn.</t>
    </r>
  </si>
  <si>
    <r>
      <t xml:space="preserve">Recommended options after surgery for stage III (Dukes’ C) colon cancer: 
</t>
    </r>
    <r>
      <rPr>
        <b/>
        <sz val="10"/>
        <rFont val="Calibri"/>
        <family val="2"/>
      </rPr>
      <t>Capecitabine</t>
    </r>
    <r>
      <rPr>
        <sz val="10"/>
        <rFont val="Calibri"/>
        <family val="2"/>
      </rPr>
      <t xml:space="preserve"> – as monotherapy. 
</t>
    </r>
    <r>
      <rPr>
        <b/>
        <sz val="10"/>
        <rFont val="Calibri"/>
        <family val="2"/>
      </rPr>
      <t>Oxaliplatin</t>
    </r>
    <r>
      <rPr>
        <sz val="10"/>
        <rFont val="Calibri"/>
        <family val="2"/>
      </rPr>
      <t xml:space="preserve"> –  with 5-fluorouracil and folinic acid.</t>
    </r>
  </si>
  <si>
    <r>
      <t>Basiliximab, daclizumab</t>
    </r>
    <r>
      <rPr>
        <sz val="10"/>
        <rFont val="Calibri"/>
        <family val="2"/>
      </rPr>
      <t xml:space="preserve"> – consider for induction therapy with combinations that include ciclosporin. 
</t>
    </r>
    <r>
      <rPr>
        <b/>
        <sz val="10"/>
        <rFont val="Calibri"/>
        <family val="2"/>
      </rPr>
      <t>Tacrolimus</t>
    </r>
    <r>
      <rPr>
        <sz val="10"/>
        <rFont val="Calibri"/>
        <family val="2"/>
      </rPr>
      <t xml:space="preserve"> – an alternative to ciclosporin for initial therapy or maintenance. 
</t>
    </r>
    <r>
      <rPr>
        <b/>
        <sz val="10"/>
        <rFont val="Calibri"/>
        <family val="2"/>
      </rPr>
      <t>Mycophenolate mofetil</t>
    </r>
    <r>
      <rPr>
        <sz val="10"/>
        <rFont val="Calibri"/>
        <family val="2"/>
      </rPr>
      <t xml:space="preserve"> – Only consider when intolerant of calcineurin inhibitors (ciclosporin-like drugs). 
</t>
    </r>
    <r>
      <rPr>
        <b/>
        <sz val="10"/>
        <rFont val="Calibri"/>
        <family val="2"/>
      </rPr>
      <t>Mycophenolate sodium</t>
    </r>
    <r>
      <rPr>
        <sz val="10"/>
        <rFont val="Calibri"/>
        <family val="2"/>
      </rPr>
      <t xml:space="preserve"> – not recommended. 
</t>
    </r>
    <r>
      <rPr>
        <b/>
        <sz val="10"/>
        <rFont val="Calibri"/>
        <family val="2"/>
      </rPr>
      <t>Sirolimus</t>
    </r>
    <r>
      <rPr>
        <sz val="10"/>
        <rFont val="Calibri"/>
        <family val="2"/>
      </rPr>
      <t xml:space="preserve"> – not recommended unless intolerant of calcineurin inhibitors.</t>
    </r>
  </si>
  <si>
    <r>
      <t>Methylphenidate, atomoxetine, dexamfetamine</t>
    </r>
    <r>
      <rPr>
        <sz val="10"/>
        <rFont val="Calibri"/>
        <family val="2"/>
      </rPr>
      <t xml:space="preserve"> – recommended options for ADHD; if more than one is appropriate, choose the cheapest.</t>
    </r>
  </si>
  <si>
    <r>
      <t>Peginterferon alfa-2a</t>
    </r>
    <r>
      <rPr>
        <sz val="10"/>
        <rFont val="Calibri"/>
        <family val="2"/>
      </rPr>
      <t xml:space="preserve"> – a recommended first line option for chronic hepatitis B. 
</t>
    </r>
    <r>
      <rPr>
        <b/>
        <sz val="10"/>
        <rFont val="Calibri"/>
        <family val="2"/>
      </rPr>
      <t>Adefovir dipivoxil</t>
    </r>
    <r>
      <rPr>
        <sz val="10"/>
        <rFont val="Calibri"/>
        <family val="2"/>
      </rPr>
      <t xml:space="preserve"> – recommended option if peginterferons unsuccessful or not tolerated. Given as monotherapy or with lamivudine depending on lamivudine resistance.</t>
    </r>
  </si>
  <si>
    <r>
      <t xml:space="preserve">Paclitaxel, liposomal doxorubicin, topotecan </t>
    </r>
    <r>
      <rPr>
        <sz val="10"/>
        <rFont val="Calibri"/>
        <family val="2"/>
      </rPr>
      <t>– recommended options in advanced disease depending largely upon platinum sensitivity, resistance, tolerance, and allergy.</t>
    </r>
  </si>
  <si>
    <r>
      <t xml:space="preserve">Imatinib </t>
    </r>
    <r>
      <rPr>
        <sz val="10"/>
        <rFont val="Calibri"/>
        <family val="2"/>
      </rPr>
      <t>– recommended first-line for management of people with KIT (CD117)-positive unresectable and/or metastatic GISTs.</t>
    </r>
  </si>
  <si>
    <r>
      <t xml:space="preserve">Statin </t>
    </r>
    <r>
      <rPr>
        <sz val="10"/>
        <rFont val="Calibri"/>
        <family val="2"/>
      </rPr>
      <t>therapy is recommended for adults with specified clinical evidence of CVD or at specified risk of CVD.</t>
    </r>
  </si>
  <si>
    <r>
      <rPr>
        <b/>
        <sz val="10"/>
        <rFont val="Calibri"/>
        <family val="2"/>
      </rPr>
      <t>Cetuximab</t>
    </r>
    <r>
      <rPr>
        <sz val="10"/>
        <rFont val="Calibri"/>
        <family val="2"/>
      </rPr>
      <t xml:space="preserve"> – </t>
    </r>
    <r>
      <rPr>
        <sz val="10"/>
        <color indexed="8"/>
        <rFont val="Calibri"/>
        <family val="2"/>
      </rPr>
      <t>recommended in combination with FOLFOX as first line option for metastatic colorectal cancer in specific</t>
    </r>
    <r>
      <rPr>
        <sz val="10"/>
        <color indexed="10"/>
        <rFont val="Calibri"/>
        <family val="2"/>
      </rPr>
      <t xml:space="preserve"> </t>
    </r>
    <r>
      <rPr>
        <sz val="10"/>
        <rFont val="Calibri"/>
        <family val="2"/>
      </rPr>
      <t xml:space="preserve">circumstances. </t>
    </r>
    <r>
      <rPr>
        <sz val="10"/>
        <color indexed="8"/>
        <rFont val="Calibri"/>
        <family val="2"/>
      </rPr>
      <t>Use with FOLFIRI, if FOLFOX unsuitable.</t>
    </r>
  </si>
  <si>
    <r>
      <rPr>
        <b/>
        <sz val="10"/>
        <rFont val="Calibri"/>
        <family val="2"/>
      </rPr>
      <t>Certolizumab pegol</t>
    </r>
    <r>
      <rPr>
        <sz val="10"/>
        <rFont val="Calibri"/>
        <family val="2"/>
      </rPr>
      <t xml:space="preserve"> –</t>
    </r>
    <r>
      <rPr>
        <sz val="10"/>
        <color indexed="8"/>
        <rFont val="Calibri"/>
        <family val="2"/>
      </rPr>
      <t xml:space="preserve"> a recommended option for severe 'active' disease if methotrexate and another DMARD unsuccessful. Usually given with methotrexate, but monotherapy if methotrexate not tolerated. Use as per TA130.</t>
    </r>
  </si>
  <si>
    <r>
      <t xml:space="preserve">Tocilizumab (with methotrexate) </t>
    </r>
    <r>
      <rPr>
        <sz val="10"/>
        <color indexed="8"/>
        <rFont val="Calibri"/>
        <family val="2"/>
      </rPr>
      <t>– a recommended option (in the same circumstances as</t>
    </r>
    <r>
      <rPr>
        <b/>
        <sz val="10"/>
        <color indexed="8"/>
        <rFont val="Calibri"/>
        <family val="2"/>
      </rPr>
      <t xml:space="preserve"> TA130</t>
    </r>
    <r>
      <rPr>
        <sz val="10"/>
        <color indexed="8"/>
        <rFont val="Calibri"/>
        <family val="2"/>
      </rPr>
      <t>) after other specified treatments have failed or not been tolerated.</t>
    </r>
  </si>
  <si>
    <r>
      <t xml:space="preserve">Alemtuzumab - </t>
    </r>
    <r>
      <rPr>
        <sz val="10"/>
        <rFont val="Calibri"/>
        <family val="2"/>
      </rPr>
      <t>an option for adults with active relapsing–remitting multiple sclerosis.</t>
    </r>
  </si>
  <si>
    <t>Psoriatic arthritis (active) - ustekinumab (TA313)</t>
  </si>
  <si>
    <t xml:space="preserve">                                                      Formulary Adherence Checklist for NICE Technology Appraisals About Medicines</t>
  </si>
  <si>
    <r>
      <t>Macular oedema (central retinal vein occlusion) - aflibercept solution for injection (</t>
    </r>
    <r>
      <rPr>
        <b/>
        <sz val="10"/>
        <color indexed="12"/>
        <rFont val="Calibri"/>
        <family val="2"/>
      </rPr>
      <t>TA305</t>
    </r>
    <r>
      <rPr>
        <sz val="10"/>
        <color indexed="12"/>
        <rFont val="Calibri"/>
        <family val="2"/>
      </rPr>
      <t xml:space="preserve">) </t>
    </r>
  </si>
  <si>
    <r>
      <t>Lymphoma (non Hodgkin's, relapsed, refractory) - pixantrone monotherapy (</t>
    </r>
    <r>
      <rPr>
        <b/>
        <sz val="10"/>
        <color indexed="12"/>
        <rFont val="Calibri"/>
        <family val="2"/>
      </rPr>
      <t>TA306</t>
    </r>
    <r>
      <rPr>
        <sz val="10"/>
        <color indexed="12"/>
        <rFont val="Calibri"/>
        <family val="2"/>
      </rPr>
      <t xml:space="preserve">) </t>
    </r>
  </si>
  <si>
    <r>
      <t>Aflibercept</t>
    </r>
    <r>
      <rPr>
        <sz val="10"/>
        <color indexed="63"/>
        <rFont val="Calibri"/>
        <family val="2"/>
      </rPr>
      <t xml:space="preserve"> – recommended as an option for visual impairment caused by macular oedema secondary to central retinal vein occlusion only if the manufacturer provides it with the discount agreed in the patient access scheme.</t>
    </r>
  </si>
  <si>
    <r>
      <t>Pixantrone</t>
    </r>
    <r>
      <rPr>
        <sz val="10"/>
        <rFont val="Calibri"/>
        <family val="2"/>
      </rPr>
      <t xml:space="preserve"> – recommended as a possible monotherapy for multiply relapsed or refractory aggressive disease if patients: have previously been treated with rituximab </t>
    </r>
    <r>
      <rPr>
        <b/>
        <sz val="10"/>
        <rFont val="Calibri"/>
        <family val="2"/>
      </rPr>
      <t>and</t>
    </r>
    <r>
      <rPr>
        <sz val="10"/>
        <rFont val="Calibri"/>
        <family val="2"/>
      </rPr>
      <t xml:space="preserve"> they are receiving 3</t>
    </r>
    <r>
      <rPr>
        <vertAlign val="superscript"/>
        <sz val="10"/>
        <rFont val="Calibri"/>
        <family val="2"/>
      </rPr>
      <t>rd</t>
    </r>
    <r>
      <rPr>
        <sz val="10"/>
        <rFont val="Calibri"/>
        <family val="2"/>
      </rPr>
      <t xml:space="preserve"> or 4</t>
    </r>
    <r>
      <rPr>
        <vertAlign val="superscript"/>
        <sz val="10"/>
        <rFont val="Calibri"/>
        <family val="2"/>
      </rPr>
      <t>th</t>
    </r>
    <r>
      <rPr>
        <sz val="10"/>
        <rFont val="Calibri"/>
        <family val="2"/>
      </rPr>
      <t xml:space="preserve">-line treatment </t>
    </r>
    <r>
      <rPr>
        <b/>
        <sz val="10"/>
        <rFont val="Calibri"/>
        <family val="2"/>
      </rPr>
      <t>and</t>
    </r>
    <r>
      <rPr>
        <sz val="10"/>
        <rFont val="Calibri"/>
        <family val="2"/>
      </rPr>
      <t xml:space="preserve"> the drug is provided at the discount agreed in the patient access scheme.</t>
    </r>
  </si>
  <si>
    <r>
      <t xml:space="preserve">Golimumab </t>
    </r>
    <r>
      <rPr>
        <sz val="10"/>
        <color indexed="8"/>
        <rFont val="Calibri"/>
        <family val="2"/>
      </rPr>
      <t>–  a recommended option (in the same circumstances as TA130) after other specified treatments have failed or not been tolerated.</t>
    </r>
  </si>
  <si>
    <r>
      <t>A</t>
    </r>
    <r>
      <rPr>
        <b/>
        <sz val="10"/>
        <color indexed="8"/>
        <rFont val="Calibri"/>
        <family val="2"/>
      </rPr>
      <t xml:space="preserve"> GP IIb/IIIa inhibitor </t>
    </r>
    <r>
      <rPr>
        <sz val="10"/>
        <color indexed="8"/>
        <rFont val="Calibri"/>
        <family val="2"/>
      </rPr>
      <t xml:space="preserve">should be considered as an elective PCI adjunct in patients with diabetes, and in patients undergoing specified complex procedures. Not recommended in procedurally uncomplicated elective PCI unless specified complications occur. </t>
    </r>
  </si>
  <si>
    <r>
      <t>Basiliximab, daclizumab</t>
    </r>
    <r>
      <rPr>
        <sz val="10"/>
        <rFont val="Calibri"/>
        <family val="2"/>
      </rPr>
      <t xml:space="preserve"> – consider for induction therapy with combinations that include ciclosporin. 
</t>
    </r>
    <r>
      <rPr>
        <b/>
        <sz val="10"/>
        <rFont val="Calibri"/>
        <family val="2"/>
      </rPr>
      <t>Tacrolimus</t>
    </r>
    <r>
      <rPr>
        <sz val="10"/>
        <rFont val="Calibri"/>
        <family val="2"/>
      </rPr>
      <t xml:space="preserve"> – an alternative to ciclosporin for initial therapy or maintenance. 
</t>
    </r>
    <r>
      <rPr>
        <b/>
        <sz val="10"/>
        <rFont val="Calibri"/>
        <family val="2"/>
      </rPr>
      <t>Mycophenolate mofetil</t>
    </r>
    <r>
      <rPr>
        <sz val="10"/>
        <rFont val="Calibri"/>
        <family val="2"/>
      </rPr>
      <t xml:space="preserve"> – Only consider when intolerant of calcineurin inhibitors (ciclosporin-like drugs). 
</t>
    </r>
    <r>
      <rPr>
        <b/>
        <sz val="10"/>
        <rFont val="Calibri"/>
        <family val="2"/>
      </rPr>
      <t>Sirolimus</t>
    </r>
    <r>
      <rPr>
        <sz val="10"/>
        <rFont val="Calibri"/>
        <family val="2"/>
      </rPr>
      <t xml:space="preserve"> – not recommended unless intolerant of calcineurin inhibitors.</t>
    </r>
  </si>
  <si>
    <r>
      <t xml:space="preserve">Topical corticosteroid </t>
    </r>
    <r>
      <rPr>
        <sz val="10"/>
        <rFont val="Calibri"/>
        <family val="2"/>
      </rPr>
      <t>– the cheapest suitable option for atopic eczema should be used and applied no more than twice daily.</t>
    </r>
  </si>
  <si>
    <r>
      <rPr>
        <b/>
        <sz val="10"/>
        <rFont val="Calibri"/>
        <family val="2"/>
      </rPr>
      <t>Bevacizumab</t>
    </r>
    <r>
      <rPr>
        <sz val="10"/>
        <rFont val="Calibri"/>
        <family val="2"/>
      </rPr>
      <t xml:space="preserve"> – not recommended with oxaliplatin and either fluorouracil plus folinic acid, or capecitabine</t>
    </r>
    <r>
      <rPr>
        <sz val="10"/>
        <color indexed="46"/>
        <rFont val="Calibri"/>
        <family val="2"/>
      </rPr>
      <t>.</t>
    </r>
  </si>
  <si>
    <r>
      <rPr>
        <b/>
        <sz val="10"/>
        <rFont val="Calibri"/>
        <family val="2"/>
      </rPr>
      <t>Sorafenib</t>
    </r>
    <r>
      <rPr>
        <sz val="10"/>
        <rFont val="Calibri"/>
        <family val="2"/>
      </rPr>
      <t xml:space="preserve"> – not recommended</t>
    </r>
    <r>
      <rPr>
        <sz val="10"/>
        <color indexed="46"/>
        <rFont val="Calibri"/>
        <family val="2"/>
      </rPr>
      <t>.</t>
    </r>
  </si>
  <si>
    <t xml:space="preserve">Yes </t>
  </si>
  <si>
    <t>N/A</t>
  </si>
  <si>
    <t>2012-13</t>
  </si>
  <si>
    <r>
      <t>Boceprevir</t>
    </r>
    <r>
      <rPr>
        <sz val="10"/>
        <rFont val="Calibri"/>
        <family val="2"/>
      </rPr>
      <t xml:space="preserve"> – recommended with peginterferon and ribavirin in compensated liver disease in untreated patients, or those unresponsive to previous treatment.</t>
    </r>
  </si>
  <si>
    <r>
      <t>Fingolimod</t>
    </r>
    <r>
      <rPr>
        <sz val="10"/>
        <rFont val="Calibri"/>
        <family val="2"/>
      </rPr>
      <t xml:space="preserve"> – recommended for patients not responding sufficiently to beta interferon.</t>
    </r>
  </si>
  <si>
    <r>
      <rPr>
        <b/>
        <sz val="10"/>
        <rFont val="Calibri"/>
        <family val="2"/>
      </rPr>
      <t>Note national guidance on flu jabs</t>
    </r>
    <r>
      <rPr>
        <sz val="10"/>
        <rFont val="Calibri"/>
        <family val="2"/>
      </rPr>
      <t xml:space="preserve">. 
For flu that is not a widespread epidemic: 
</t>
    </r>
    <r>
      <rPr>
        <b/>
        <sz val="10"/>
        <rFont val="Calibri"/>
        <family val="2"/>
      </rPr>
      <t xml:space="preserve">Oseltamivir, zanamivir </t>
    </r>
    <r>
      <rPr>
        <sz val="10"/>
        <rFont val="Calibri"/>
        <family val="2"/>
      </rPr>
      <t xml:space="preserve">– a recommended option in ‘at risk’ people in specified circumstances. 
</t>
    </r>
    <r>
      <rPr>
        <b/>
        <sz val="10"/>
        <rFont val="Calibri"/>
        <family val="2"/>
      </rPr>
      <t>Amantadine</t>
    </r>
    <r>
      <rPr>
        <sz val="10"/>
        <rFont val="Calibri"/>
        <family val="2"/>
      </rPr>
      <t xml:space="preserve"> – not recommended to treat flu.</t>
    </r>
  </si>
  <si>
    <t>NICE Technology Appraisals About Medicines: Formulary Adherence Checklist</t>
  </si>
  <si>
    <r>
      <t>Venous thromboembolism (treatment and long term secondary prevention) - rivaroxaban (</t>
    </r>
    <r>
      <rPr>
        <b/>
        <sz val="10"/>
        <color indexed="12"/>
        <rFont val="Calibri"/>
        <family val="2"/>
      </rPr>
      <t>TA261</t>
    </r>
    <r>
      <rPr>
        <sz val="10"/>
        <color indexed="12"/>
        <rFont val="Calibri"/>
        <family val="2"/>
      </rPr>
      <t>)</t>
    </r>
  </si>
  <si>
    <r>
      <t>Ulcerative colitis (moderate to severe, second line) - adalimumab (</t>
    </r>
    <r>
      <rPr>
        <b/>
        <sz val="10"/>
        <color indexed="12"/>
        <rFont val="Calibri"/>
        <family val="2"/>
      </rPr>
      <t>TA262</t>
    </r>
    <r>
      <rPr>
        <sz val="10"/>
        <color indexed="12"/>
        <rFont val="Calibri"/>
        <family val="2"/>
      </rPr>
      <t xml:space="preserve">) </t>
    </r>
  </si>
  <si>
    <r>
      <t>Breast cancer (metastatic hormone-receptor) - lapatinib and trastuzumab (with aromatase inhibitor) (</t>
    </r>
    <r>
      <rPr>
        <b/>
        <sz val="10"/>
        <color indexed="12"/>
        <rFont val="Calibri"/>
        <family val="2"/>
      </rPr>
      <t>TA257</t>
    </r>
    <r>
      <rPr>
        <sz val="10"/>
        <color indexed="12"/>
        <rFont val="Calibri"/>
        <family val="2"/>
      </rPr>
      <t xml:space="preserve">) </t>
    </r>
  </si>
  <si>
    <r>
      <t>Migraine (chronic) - botulinum toxin type A (</t>
    </r>
    <r>
      <rPr>
        <b/>
        <sz val="10"/>
        <color indexed="12"/>
        <rFont val="Calibri"/>
        <family val="2"/>
      </rPr>
      <t>TA260</t>
    </r>
    <r>
      <rPr>
        <sz val="10"/>
        <color indexed="12"/>
        <rFont val="Calibri"/>
        <family val="2"/>
      </rPr>
      <t xml:space="preserve">) </t>
    </r>
  </si>
  <si>
    <r>
      <t>Lung cancer (non small cell, EGFR-TK mutation positive) - erlotinib (1st line) (</t>
    </r>
    <r>
      <rPr>
        <b/>
        <sz val="10"/>
        <color indexed="12"/>
        <rFont val="Calibri"/>
        <family val="2"/>
      </rPr>
      <t>TA258</t>
    </r>
    <r>
      <rPr>
        <sz val="10"/>
        <color indexed="12"/>
        <rFont val="Calibri"/>
        <family val="2"/>
      </rPr>
      <t xml:space="preserve">) </t>
    </r>
  </si>
  <si>
    <t>2011-12</t>
  </si>
  <si>
    <t>Date of TA Release</t>
  </si>
  <si>
    <t xml:space="preserve">Adherence statistics for 2012-13          </t>
  </si>
  <si>
    <t>_</t>
  </si>
  <si>
    <t>% "Yes"</t>
  </si>
  <si>
    <t>% "N/A"</t>
  </si>
  <si>
    <t>Availability of medicine for NHS patients with this medical condition, as indicated by NICE</t>
  </si>
  <si>
    <r>
      <t>Prostate cancer - cabazitazel (</t>
    </r>
    <r>
      <rPr>
        <b/>
        <sz val="10"/>
        <color indexed="12"/>
        <rFont val="Calibri"/>
        <family val="2"/>
      </rPr>
      <t>TA255</t>
    </r>
    <r>
      <rPr>
        <sz val="10"/>
        <color indexed="12"/>
        <rFont val="Calibri"/>
        <family val="2"/>
      </rPr>
      <t>)</t>
    </r>
  </si>
  <si>
    <r>
      <t>Hepatitis C (genotype 1) - telaprevir (</t>
    </r>
    <r>
      <rPr>
        <b/>
        <sz val="10"/>
        <color indexed="12"/>
        <rFont val="Calibri"/>
        <family val="2"/>
      </rPr>
      <t>TA252</t>
    </r>
    <r>
      <rPr>
        <sz val="10"/>
        <color indexed="12"/>
        <rFont val="Calibri"/>
        <family val="2"/>
      </rPr>
      <t xml:space="preserve">) </t>
    </r>
  </si>
  <si>
    <r>
      <t>Bevacizumab in combination with capecitabine for the first-line treatment of metastatic breast cancer (</t>
    </r>
    <r>
      <rPr>
        <b/>
        <sz val="10"/>
        <color indexed="12"/>
        <rFont val="Calibri"/>
        <family val="2"/>
      </rPr>
      <t>TA263</t>
    </r>
    <r>
      <rPr>
        <sz val="10"/>
        <color indexed="12"/>
        <rFont val="Calibri"/>
        <family val="2"/>
      </rPr>
      <t>)</t>
    </r>
  </si>
  <si>
    <r>
      <t>Hepatitis C (genotype 1) - boceprevir (</t>
    </r>
    <r>
      <rPr>
        <b/>
        <sz val="10"/>
        <color indexed="12"/>
        <rFont val="Calibri"/>
        <family val="2"/>
      </rPr>
      <t>TA253</t>
    </r>
    <r>
      <rPr>
        <sz val="10"/>
        <color indexed="12"/>
        <rFont val="Calibri"/>
        <family val="2"/>
      </rPr>
      <t>)</t>
    </r>
  </si>
  <si>
    <r>
      <t>Multiple sclerosis (relapsing-remitting) - fingolimod (</t>
    </r>
    <r>
      <rPr>
        <b/>
        <sz val="10"/>
        <color indexed="12"/>
        <rFont val="Calibri"/>
        <family val="2"/>
      </rPr>
      <t>TA254</t>
    </r>
    <r>
      <rPr>
        <sz val="10"/>
        <color indexed="12"/>
        <rFont val="Calibri"/>
        <family val="2"/>
      </rPr>
      <t>)</t>
    </r>
  </si>
  <si>
    <r>
      <t>Leukaemia (chronic myeloid, first line) - dasatanib, nilotinib and standard-dose imatinib (</t>
    </r>
    <r>
      <rPr>
        <b/>
        <sz val="10"/>
        <color indexed="12"/>
        <rFont val="Calibri"/>
        <family val="2"/>
      </rPr>
      <t>TA251</t>
    </r>
    <r>
      <rPr>
        <sz val="10"/>
        <color indexed="12"/>
        <rFont val="Calibri"/>
        <family val="2"/>
      </rPr>
      <t>)</t>
    </r>
  </si>
  <si>
    <r>
      <t>Breast cancer (advanced) - eribulin (</t>
    </r>
    <r>
      <rPr>
        <b/>
        <sz val="10"/>
        <color indexed="12"/>
        <rFont val="Calibri"/>
        <family val="2"/>
      </rPr>
      <t>TA250</t>
    </r>
    <r>
      <rPr>
        <sz val="10"/>
        <color indexed="12"/>
        <rFont val="Calibri"/>
        <family val="2"/>
      </rPr>
      <t>)</t>
    </r>
  </si>
  <si>
    <t xml:space="preserve">Adherence statistics for 2011-12          </t>
  </si>
  <si>
    <t>2010-11</t>
  </si>
  <si>
    <r>
      <t>Average implement time</t>
    </r>
    <r>
      <rPr>
        <sz val="9"/>
        <rFont val="Calibri"/>
        <family val="2"/>
      </rPr>
      <t xml:space="preserve"> (days)</t>
    </r>
  </si>
  <si>
    <t>2009-10</t>
  </si>
  <si>
    <t xml:space="preserve">Adherence statistics for 2010-11          </t>
  </si>
  <si>
    <t>This spreadsheet enables self-audit of a medicines formulary for adherence to NICE Technology Appraisals. No copyright is asserted if used for non-commercial purposes within the NHS.</t>
  </si>
  <si>
    <r>
      <t xml:space="preserve">Time to implement </t>
    </r>
    <r>
      <rPr>
        <i/>
        <sz val="10"/>
        <rFont val="Calibri"/>
        <family val="2"/>
      </rPr>
      <t>(days)</t>
    </r>
  </si>
  <si>
    <r>
      <t xml:space="preserve">Notes </t>
    </r>
    <r>
      <rPr>
        <i/>
        <sz val="10"/>
        <rFont val="Calibri"/>
        <family val="2"/>
      </rPr>
      <t>(e.g. rationale, method of making available)</t>
    </r>
  </si>
  <si>
    <t>2006-07</t>
  </si>
  <si>
    <t>2008-09</t>
  </si>
  <si>
    <t>2007-08</t>
  </si>
  <si>
    <t xml:space="preserve">Adherence statistics for 2009-10          </t>
  </si>
  <si>
    <t xml:space="preserve">Adherence statistics for 2008-09          </t>
  </si>
  <si>
    <t xml:space="preserve">Adherence statistics for 2007-08          </t>
  </si>
  <si>
    <t xml:space="preserve">Adherence statistics for 2006-07          </t>
  </si>
  <si>
    <t xml:space="preserve">Adherence statistics for 2000-06          </t>
  </si>
  <si>
    <t>2000-06</t>
  </si>
  <si>
    <r>
      <t xml:space="preserve">Yes              </t>
    </r>
    <r>
      <rPr>
        <i/>
        <sz val="10"/>
        <rFont val="Calibri"/>
        <family val="2"/>
      </rPr>
      <t>(mark 'x' if applicable)</t>
    </r>
  </si>
  <si>
    <r>
      <t xml:space="preserve">N/A                   </t>
    </r>
    <r>
      <rPr>
        <i/>
        <sz val="10"/>
        <rFont val="Calibri"/>
        <family val="2"/>
      </rPr>
      <t>(mark 'x' if applicable)</t>
    </r>
  </si>
  <si>
    <r>
      <t xml:space="preserve">Technology appraisal (TA)                          </t>
    </r>
    <r>
      <rPr>
        <b/>
        <sz val="11"/>
        <rFont val="Calibri"/>
        <family val="2"/>
      </rPr>
      <t xml:space="preserve">  </t>
    </r>
    <r>
      <rPr>
        <sz val="9"/>
        <color indexed="12"/>
        <rFont val="Calibri"/>
        <family val="2"/>
      </rPr>
      <t>Titles are hyperlinks to full guidance</t>
    </r>
  </si>
  <si>
    <r>
      <t xml:space="preserve">Date of local decision </t>
    </r>
    <r>
      <rPr>
        <i/>
        <sz val="10"/>
        <rFont val="Calibri"/>
        <family val="2"/>
      </rPr>
      <t>(DD/MM/YY)</t>
    </r>
  </si>
  <si>
    <t>Adherence of local formulary to NICE</t>
  </si>
  <si>
    <r>
      <t xml:space="preserve">Technology appraisal (TA)                         </t>
    </r>
    <r>
      <rPr>
        <sz val="9"/>
        <color indexed="12"/>
        <rFont val="Calibri"/>
        <family val="2"/>
      </rPr>
      <t>Titles are hyperlinks to full guidance</t>
    </r>
  </si>
  <si>
    <r>
      <t xml:space="preserve">Technology appraisal (TA)                          </t>
    </r>
    <r>
      <rPr>
        <sz val="11"/>
        <color indexed="12"/>
        <rFont val="Calibri"/>
        <family val="2"/>
      </rPr>
      <t xml:space="preserve"> </t>
    </r>
    <r>
      <rPr>
        <sz val="9"/>
        <color indexed="12"/>
        <rFont val="Calibri"/>
        <family val="2"/>
      </rPr>
      <t>Titles are hyperlinks to full guidance</t>
    </r>
  </si>
  <si>
    <r>
      <t xml:space="preserve">Technology appraisal (TA)                        </t>
    </r>
    <r>
      <rPr>
        <sz val="9"/>
        <color indexed="12"/>
        <rFont val="Calibri"/>
        <family val="2"/>
      </rPr>
      <t>Titles are hyperlinks to full guidance</t>
    </r>
  </si>
  <si>
    <r>
      <t>Date of local decision</t>
    </r>
    <r>
      <rPr>
        <i/>
        <sz val="10"/>
        <rFont val="Calibri"/>
        <family val="2"/>
      </rPr>
      <t xml:space="preserve"> (DD/MM/YY)</t>
    </r>
  </si>
  <si>
    <r>
      <t xml:space="preserve">Roflumilast </t>
    </r>
    <r>
      <rPr>
        <sz val="10"/>
        <rFont val="Calibri"/>
        <family val="2"/>
      </rPr>
      <t>– only recommended as part of a clinical trial.</t>
    </r>
  </si>
  <si>
    <r>
      <t xml:space="preserve">Rituximab </t>
    </r>
    <r>
      <rPr>
        <sz val="10"/>
        <rFont val="Calibri"/>
        <family val="2"/>
      </rPr>
      <t>– recommended in combination for first line treatment of stage III–IV disease.</t>
    </r>
  </si>
  <si>
    <r>
      <t>Tocilizumab</t>
    </r>
    <r>
      <rPr>
        <sz val="10"/>
        <rFont val="Calibri"/>
        <family val="2"/>
      </rPr>
      <t xml:space="preserve"> – recommended if NSAIDs, steroids and methotrexate have failed.</t>
    </r>
  </si>
  <si>
    <r>
      <t>Ranibizumab</t>
    </r>
    <r>
      <rPr>
        <sz val="10"/>
        <rFont val="Calibri"/>
        <family val="2"/>
      </rPr>
      <t xml:space="preserve"> – not recommend for people with diabetic macular oedema.</t>
    </r>
  </si>
  <si>
    <r>
      <t xml:space="preserve">Mifamurtide </t>
    </r>
    <r>
      <rPr>
        <sz val="10"/>
        <rFont val="Calibri"/>
        <family val="2"/>
      </rPr>
      <t>– recommended as a treatment for specified children, adolescents and young adults with osteosarcoma.</t>
    </r>
  </si>
  <si>
    <r>
      <t xml:space="preserve">Ticagrelor </t>
    </r>
    <r>
      <rPr>
        <sz val="10"/>
        <rFont val="Calibri"/>
        <family val="2"/>
      </rPr>
      <t>– recommended combined with low-dose aspirin for up to a year as a treatment for specified people with acute coronary syndromes.</t>
    </r>
  </si>
  <si>
    <r>
      <t xml:space="preserve">Dexamethasone intravitreal implant </t>
    </r>
    <r>
      <rPr>
        <sz val="10"/>
        <rFont val="Calibri"/>
        <family val="2"/>
      </rPr>
      <t>– recommended for specified people with macular oedema due to retinal vein occlusion.</t>
    </r>
  </si>
  <si>
    <r>
      <t xml:space="preserve">Abatacept </t>
    </r>
    <r>
      <rPr>
        <sz val="10"/>
        <rFont val="Calibri"/>
        <family val="2"/>
      </rPr>
      <t>– not recommended with methotrexate in moderate to severe RA if DMARDs ineffective.</t>
    </r>
  </si>
  <si>
    <r>
      <t xml:space="preserve">Bevacizumab </t>
    </r>
    <r>
      <rPr>
        <sz val="10"/>
        <rFont val="Calibri"/>
        <family val="2"/>
      </rPr>
      <t>– not recommended with a taxane first line for metastatic breast cancer.</t>
    </r>
  </si>
  <si>
    <r>
      <t xml:space="preserve">Omalizumab </t>
    </r>
    <r>
      <rPr>
        <sz val="10"/>
        <rFont val="Calibri"/>
        <family val="2"/>
      </rPr>
      <t>– not recommended for children aged 6 to 11 years with severe persistent allergic asthma.</t>
    </r>
  </si>
  <si>
    <r>
      <rPr>
        <b/>
        <sz val="10"/>
        <rFont val="Calibri"/>
        <family val="2"/>
      </rPr>
      <t>Ofatumumab</t>
    </r>
    <r>
      <rPr>
        <sz val="10"/>
        <rFont val="Calibri"/>
        <family val="2"/>
      </rPr>
      <t xml:space="preserve"> – not recommended for chronic lymphocytic leukaemia refractory to fludarabine and alemtuzumab.</t>
    </r>
  </si>
  <si>
    <r>
      <rPr>
        <b/>
        <sz val="10"/>
        <rFont val="Calibri"/>
        <family val="2"/>
      </rPr>
      <t>Eltrombopag</t>
    </r>
    <r>
      <rPr>
        <sz val="10"/>
        <rFont val="Calibri"/>
        <family val="2"/>
      </rPr>
      <t xml:space="preserve"> – not recommended for chronic immune (idiopathic) thrombocytopenic purpura.</t>
    </r>
  </si>
  <si>
    <r>
      <t>Leukaemia (acute myeloid ) - decitabine (terminated appraisal) (</t>
    </r>
    <r>
      <rPr>
        <b/>
        <sz val="10"/>
        <color indexed="12"/>
        <rFont val="Calibri"/>
        <family val="2"/>
      </rPr>
      <t>TA270</t>
    </r>
    <r>
      <rPr>
        <sz val="10"/>
        <color indexed="12"/>
        <rFont val="Calibri"/>
        <family val="2"/>
      </rPr>
      <t>)</t>
    </r>
  </si>
  <si>
    <r>
      <t>Melanoma (stage III or IV) - ipilimumab (</t>
    </r>
    <r>
      <rPr>
        <b/>
        <sz val="10"/>
        <color indexed="12"/>
        <rFont val="Calibri"/>
        <family val="2"/>
      </rPr>
      <t>TA268</t>
    </r>
    <r>
      <rPr>
        <sz val="10"/>
        <color indexed="12"/>
        <rFont val="Calibri"/>
        <family val="2"/>
      </rPr>
      <t>)</t>
    </r>
  </si>
  <si>
    <r>
      <t>Chronic heart failure - ivabradine (</t>
    </r>
    <r>
      <rPr>
        <b/>
        <sz val="10"/>
        <color indexed="12"/>
        <rFont val="Calibri"/>
        <family val="2"/>
      </rPr>
      <t>TA267</t>
    </r>
    <r>
      <rPr>
        <sz val="10"/>
        <color indexed="12"/>
        <rFont val="Calibri"/>
        <family val="2"/>
      </rPr>
      <t>)</t>
    </r>
  </si>
  <si>
    <r>
      <t>Cystic fibrosis - mannitol dry powder for inhalation (</t>
    </r>
    <r>
      <rPr>
        <b/>
        <sz val="10"/>
        <color indexed="12"/>
        <rFont val="Calibri"/>
        <family val="2"/>
      </rPr>
      <t>TA266</t>
    </r>
    <r>
      <rPr>
        <sz val="10"/>
        <color indexed="12"/>
        <rFont val="Calibri"/>
        <family val="2"/>
      </rPr>
      <t>)</t>
    </r>
  </si>
  <si>
    <r>
      <t>Mannitol dry powder for inhalation</t>
    </r>
    <r>
      <rPr>
        <sz val="10"/>
        <color indexed="8"/>
        <rFont val="Calibri"/>
        <family val="2"/>
      </rPr>
      <t xml:space="preserve"> – recommended option for cystic fibrosis if rhDNase or other osmotic drugs are inappropriate, and lung function is rapidly declining.</t>
    </r>
  </si>
  <si>
    <r>
      <t>Ivabradine</t>
    </r>
    <r>
      <rPr>
        <sz val="10"/>
        <rFont val="Calibri"/>
        <family val="2"/>
      </rPr>
      <t xml:space="preserve"> – recommended option for stable chronic heart failure after 4 weeks of optimised standard drugs alone if heart function meets stated parameters. Given with standard drugs, or instead of beta blockers if not tolerated.</t>
    </r>
  </si>
  <si>
    <r>
      <rPr>
        <b/>
        <sz val="10"/>
        <color indexed="8"/>
        <rFont val="Calibri"/>
        <family val="2"/>
      </rPr>
      <t>Ipilimumab</t>
    </r>
    <r>
      <rPr>
        <sz val="10"/>
        <color indexed="8"/>
        <rFont val="Calibri"/>
        <family val="2"/>
      </rPr>
      <t xml:space="preserve"> – recommended option after prior therapy for advanced melanoma (unresectable or metastatic), only as part of agreed patient access scheme.</t>
    </r>
  </si>
  <si>
    <r>
      <t>Melanoma (BRAF V600 mutation positive, unresectable or metastatic) - vemurafenib (</t>
    </r>
    <r>
      <rPr>
        <b/>
        <sz val="10"/>
        <color indexed="12"/>
        <rFont val="Calibri"/>
        <family val="2"/>
      </rPr>
      <t>TA269</t>
    </r>
    <r>
      <rPr>
        <sz val="10"/>
        <color indexed="12"/>
        <rFont val="Calibri"/>
        <family val="2"/>
      </rPr>
      <t>)</t>
    </r>
  </si>
  <si>
    <r>
      <rPr>
        <b/>
        <sz val="10"/>
        <color indexed="8"/>
        <rFont val="Calibri"/>
        <family val="2"/>
      </rPr>
      <t>Vemurafenib</t>
    </r>
    <r>
      <rPr>
        <sz val="10"/>
        <color indexed="8"/>
        <rFont val="Calibri"/>
        <family val="2"/>
      </rPr>
      <t xml:space="preserve"> – recommended for this indication only as part of agreed patient access scheme.</t>
    </r>
  </si>
  <si>
    <r>
      <rPr>
        <b/>
        <sz val="10"/>
        <rFont val="Calibri"/>
        <family val="2"/>
      </rPr>
      <t>Decitabine</t>
    </r>
    <r>
      <rPr>
        <sz val="10"/>
        <rFont val="Calibri"/>
        <family val="2"/>
      </rPr>
      <t xml:space="preserve"> – unable to make recommendation about NHS use due to lack of evidence submission.</t>
    </r>
  </si>
  <si>
    <r>
      <rPr>
        <sz val="10"/>
        <color indexed="12"/>
        <rFont val="Calibri"/>
        <family val="2"/>
      </rPr>
      <t>Urothelial tract carcinoma (transitional cell; advanced or metastatic) - vinflunine (</t>
    </r>
    <r>
      <rPr>
        <b/>
        <sz val="10"/>
        <color indexed="12"/>
        <rFont val="Calibri"/>
        <family val="2"/>
      </rPr>
      <t>TA272</t>
    </r>
    <r>
      <rPr>
        <sz val="10"/>
        <color indexed="12"/>
        <rFont val="Calibri"/>
        <family val="2"/>
      </rPr>
      <t>)</t>
    </r>
  </si>
  <si>
    <r>
      <rPr>
        <sz val="10"/>
        <color indexed="12"/>
        <rFont val="Calibri"/>
        <family val="2"/>
      </rPr>
      <t>Diabetic macular oedema - fluocinolone acetonide intravitreal implant (</t>
    </r>
    <r>
      <rPr>
        <b/>
        <sz val="10"/>
        <color indexed="12"/>
        <rFont val="Calibri"/>
        <family val="2"/>
      </rPr>
      <t>TA271</t>
    </r>
    <r>
      <rPr>
        <sz val="10"/>
        <color indexed="12"/>
        <rFont val="Calibri"/>
        <family val="2"/>
      </rPr>
      <t>)</t>
    </r>
  </si>
  <si>
    <r>
      <rPr>
        <sz val="10"/>
        <color indexed="12"/>
        <rFont val="Calibri"/>
        <family val="2"/>
      </rPr>
      <t>Hyperplasia (benign prostatic) - tadalafil (terminated appraisal) (</t>
    </r>
    <r>
      <rPr>
        <b/>
        <sz val="10"/>
        <color indexed="12"/>
        <rFont val="Calibri"/>
        <family val="2"/>
      </rPr>
      <t>TA273</t>
    </r>
    <r>
      <rPr>
        <sz val="10"/>
        <color indexed="12"/>
        <rFont val="Calibri"/>
        <family val="2"/>
      </rPr>
      <t>)</t>
    </r>
  </si>
  <si>
    <r>
      <rPr>
        <b/>
        <sz val="10"/>
        <rFont val="Calibri"/>
        <family val="2"/>
      </rPr>
      <t>Vinflunine</t>
    </r>
    <r>
      <rPr>
        <sz val="10"/>
        <rFont val="Calibri"/>
        <family val="2"/>
      </rPr>
      <t xml:space="preserve"> – Not recommend for this cancer  if treated previously with platinum-containing drugs.</t>
    </r>
  </si>
  <si>
    <r>
      <rPr>
        <b/>
        <sz val="10"/>
        <rFont val="Calibri"/>
        <family val="2"/>
      </rPr>
      <t>Fluocinolone acetonide impant</t>
    </r>
    <r>
      <rPr>
        <sz val="10"/>
        <rFont val="Calibri"/>
        <family val="2"/>
      </rPr>
      <t xml:space="preserve"> – Not recommended when other treatments have not worked well enough.</t>
    </r>
  </si>
  <si>
    <t xml:space="preserve">All guidelines refer to adults unless indicated. No copyright is asserted on this material if used for non-commercial purposes within the NHS. </t>
  </si>
  <si>
    <r>
      <rPr>
        <b/>
        <sz val="10"/>
        <rFont val="Calibri"/>
        <family val="2"/>
      </rPr>
      <t>Imatinib</t>
    </r>
    <r>
      <rPr>
        <sz val="10"/>
        <rFont val="Calibri"/>
        <family val="2"/>
      </rPr>
      <t xml:space="preserve"> – not recommended as adjuvant treatment after surgical removal of a GIST.</t>
    </r>
  </si>
  <si>
    <r>
      <rPr>
        <b/>
        <sz val="10"/>
        <rFont val="Calibri"/>
        <family val="2"/>
      </rPr>
      <t>Etanercept, infliximab, adalimumab</t>
    </r>
    <r>
      <rPr>
        <sz val="10"/>
        <rFont val="Calibri"/>
        <family val="2"/>
      </rPr>
      <t xml:space="preserve"> – recommended for active &amp; progressive psoriatic arthritis, based on specific criteria. Use the least expensive.</t>
    </r>
  </si>
  <si>
    <r>
      <rPr>
        <b/>
        <sz val="10"/>
        <rFont val="Calibri"/>
        <family val="2"/>
      </rPr>
      <t>Denosumab</t>
    </r>
    <r>
      <rPr>
        <sz val="10"/>
        <rFont val="Calibri"/>
        <family val="2"/>
      </rPr>
      <t xml:space="preserve"> – unable to recommend NHS use. TA terminated due to lack of evidence submission.</t>
    </r>
  </si>
  <si>
    <r>
      <rPr>
        <b/>
        <sz val="10"/>
        <rFont val="Calibri"/>
        <family val="2"/>
      </rPr>
      <t>Bevacizumab, sorafenib, temsirolimus</t>
    </r>
    <r>
      <rPr>
        <sz val="10"/>
        <rFont val="Calibri"/>
        <family val="2"/>
      </rPr>
      <t xml:space="preserve"> – not recommended first line for advanced and/or metastatic renal cell carcinoma. 
</t>
    </r>
    <r>
      <rPr>
        <b/>
        <sz val="10"/>
        <rFont val="Calibri"/>
        <family val="2"/>
      </rPr>
      <t>Sorafenib, sunitinib</t>
    </r>
    <r>
      <rPr>
        <sz val="10"/>
        <rFont val="Calibri"/>
        <family val="2"/>
      </rPr>
      <t xml:space="preserve"> – not recommended second line.</t>
    </r>
  </si>
  <si>
    <r>
      <rPr>
        <b/>
        <sz val="10"/>
        <rFont val="Calibri"/>
        <family val="2"/>
      </rPr>
      <t>Gefitinib</t>
    </r>
    <r>
      <rPr>
        <sz val="10"/>
        <rFont val="Calibri"/>
        <family val="2"/>
      </rPr>
      <t xml:space="preserve"> – unable to recommend NHS use. TA terminated due to lack of evidence submission.</t>
    </r>
  </si>
  <si>
    <r>
      <rPr>
        <b/>
        <sz val="10"/>
        <rFont val="Calibri"/>
        <family val="2"/>
      </rPr>
      <t>Cetuximab</t>
    </r>
    <r>
      <rPr>
        <sz val="10"/>
        <rFont val="Calibri"/>
        <family val="2"/>
      </rPr>
      <t xml:space="preserve"> – not recommended with platinum drugs for recurrent and/or metastatic squamous cell cancer of the head and neck.</t>
    </r>
  </si>
  <si>
    <r>
      <t xml:space="preserve">Zaleplon, zolpidem, zopiclone </t>
    </r>
    <r>
      <rPr>
        <sz val="10"/>
        <rFont val="Calibri"/>
        <family val="2"/>
      </rPr>
      <t xml:space="preserve">– prescribe the cheapest of these or a shorter-acting benzodiazepine, for a short period, if non-drug treatments don’t work. </t>
    </r>
  </si>
  <si>
    <t>Multiple sclerosis (relapsing-remitting) - alemtuzumab (TA312)</t>
  </si>
  <si>
    <r>
      <t xml:space="preserve">Ustekinumab - </t>
    </r>
    <r>
      <rPr>
        <sz val="10"/>
        <rFont val="Calibri"/>
        <family val="2"/>
      </rPr>
      <t>not recommended alone or with methotrexate for adults when the response to previous non-biological disease-modifying antirheumatic drug therapy has been inadequate.</t>
    </r>
  </si>
  <si>
    <r>
      <t xml:space="preserve">Imatinib </t>
    </r>
    <r>
      <rPr>
        <sz val="10"/>
        <rFont val="Calibri"/>
        <family val="2"/>
      </rPr>
      <t>– a recommended option for those who present in the accelerated phase or with blast crisis, or those in chronic phase who progress to these stages without prior imatinib.</t>
    </r>
  </si>
  <si>
    <r>
      <t xml:space="preserve">Rituximab with CHOP </t>
    </r>
    <r>
      <rPr>
        <sz val="10"/>
        <rFont val="Calibri"/>
        <family val="2"/>
      </rPr>
      <t xml:space="preserve">– recommended first line for diffuse large-B-cell lymphoma at stage 2, 3 or 4; in stage 1 only in a clinical trial. Rituximab not recommended without CHOP. </t>
    </r>
  </si>
  <si>
    <r>
      <rPr>
        <b/>
        <sz val="10"/>
        <rFont val="Calibri"/>
        <family val="2"/>
      </rPr>
      <t>Human growth hormone</t>
    </r>
    <r>
      <rPr>
        <sz val="10"/>
        <rFont val="Calibri"/>
        <family val="2"/>
      </rPr>
      <t xml:space="preserve"> – recommended only where severe growth hormone deficiency severely affects quality of life. </t>
    </r>
  </si>
  <si>
    <r>
      <t xml:space="preserve">Capecitabine or tegafur with uracil (and folinic acid) </t>
    </r>
    <r>
      <rPr>
        <sz val="10"/>
        <rFont val="Calibri"/>
        <family val="2"/>
      </rPr>
      <t xml:space="preserve">– recommended among first options for metastatic colorectal cancer. </t>
    </r>
  </si>
  <si>
    <r>
      <rPr>
        <b/>
        <sz val="10"/>
        <rFont val="Calibri"/>
        <family val="2"/>
      </rPr>
      <t>Alteplase, reteplase, streptokinase, tenecteplase</t>
    </r>
    <r>
      <rPr>
        <sz val="10"/>
        <rFont val="Calibri"/>
        <family val="2"/>
      </rPr>
      <t xml:space="preserve"> – suggestions made on how to choose the most appropriate agent in hospitals. Reteplase or tenecteplase recommended for use outside hospitals. </t>
    </r>
  </si>
  <si>
    <r>
      <rPr>
        <b/>
        <sz val="10"/>
        <rFont val="Calibri"/>
        <family val="2"/>
      </rPr>
      <t xml:space="preserve">Etanercept </t>
    </r>
    <r>
      <rPr>
        <sz val="10"/>
        <rFont val="Calibri"/>
        <family val="2"/>
      </rPr>
      <t>– recommended for 4–17 year olds with active disease where methotrexate unsuccessful or not tolerated.</t>
    </r>
  </si>
  <si>
    <r>
      <t xml:space="preserve">Inhaler choice should reflect patient needs: 
</t>
    </r>
    <r>
      <rPr>
        <b/>
        <sz val="10"/>
        <rFont val="Calibri"/>
        <family val="2"/>
      </rPr>
      <t>Steroids</t>
    </r>
    <r>
      <rPr>
        <sz val="10"/>
        <rFont val="Calibri"/>
        <family val="2"/>
      </rPr>
      <t xml:space="preserve"> – press-and-breathe inhalers with a spacer recommended first line. 
</t>
    </r>
    <r>
      <rPr>
        <b/>
        <sz val="10"/>
        <rFont val="Calibri"/>
        <family val="2"/>
      </rPr>
      <t>Bronchodilators</t>
    </r>
    <r>
      <rPr>
        <sz val="10"/>
        <rFont val="Calibri"/>
        <family val="2"/>
      </rPr>
      <t xml:space="preserve"> – a wider choice of inhalers, including easily portable ones.</t>
    </r>
  </si>
  <si>
    <r>
      <t xml:space="preserve">In metastatic breast cancer with HER2 at 3+: 
</t>
    </r>
    <r>
      <rPr>
        <b/>
        <sz val="10"/>
        <rFont val="Calibri"/>
        <family val="2"/>
      </rPr>
      <t>Trastuzumab with paclitaxel</t>
    </r>
    <r>
      <rPr>
        <sz val="10"/>
        <rFont val="Calibri"/>
        <family val="2"/>
      </rPr>
      <t xml:space="preserve"> – recommended if no prior chemo and anthracyclines inappropriate. 
</t>
    </r>
    <r>
      <rPr>
        <b/>
        <sz val="10"/>
        <rFont val="Calibri"/>
        <family val="2"/>
      </rPr>
      <t xml:space="preserve">Trastuzumab monotherapy </t>
    </r>
    <r>
      <rPr>
        <sz val="10"/>
        <rFont val="Calibri"/>
        <family val="2"/>
      </rPr>
      <t xml:space="preserve">– recommended after at least two other regimens tried including at least one anthracycline, taxane, and hormonal treatment if appropriate. </t>
    </r>
  </si>
  <si>
    <r>
      <rPr>
        <b/>
        <sz val="10"/>
        <rFont val="Calibri"/>
        <family val="2"/>
      </rPr>
      <t>Beta interferon, glatiramer</t>
    </r>
    <r>
      <rPr>
        <sz val="10"/>
        <rFont val="Calibri"/>
        <family val="2"/>
      </rPr>
      <t xml:space="preserve"> – recommendation to use these medicines not justified.</t>
    </r>
  </si>
  <si>
    <r>
      <rPr>
        <b/>
        <sz val="10"/>
        <rFont val="Calibri"/>
        <family val="2"/>
      </rPr>
      <t>Fludarabine</t>
    </r>
    <r>
      <rPr>
        <sz val="10"/>
        <rFont val="Calibri"/>
        <family val="2"/>
      </rPr>
      <t xml:space="preserve"> – recommended option orally instead of CHOP, VAP or CVP regimens in B-cell CLL if first chemo regimen unsuccessful or not tolerated. Use infusion only if oral route not suitable.</t>
    </r>
  </si>
  <si>
    <r>
      <rPr>
        <b/>
        <sz val="10"/>
        <rFont val="Calibri"/>
        <family val="2"/>
      </rPr>
      <t>Riluzole</t>
    </r>
    <r>
      <rPr>
        <sz val="10"/>
        <rFont val="Calibri"/>
        <family val="2"/>
      </rPr>
      <t xml:space="preserve"> – should be available for MND.</t>
    </r>
  </si>
  <si>
    <r>
      <rPr>
        <b/>
        <sz val="10"/>
        <rFont val="Calibri"/>
        <family val="2"/>
      </rPr>
      <t>Steroids, bronchodilators</t>
    </r>
    <r>
      <rPr>
        <sz val="10"/>
        <rFont val="Calibri"/>
        <family val="2"/>
      </rPr>
      <t xml:space="preserve"> – deliver by a pressurised metered dose inhaler with spacer, using a facemask if necessary. If this not suitable, consider a nebuliser, or a dry powder inhaler in the over 3s.</t>
    </r>
  </si>
  <si>
    <r>
      <t>Insulin glargine</t>
    </r>
    <r>
      <rPr>
        <sz val="10"/>
        <rFont val="Calibri"/>
        <family val="2"/>
      </rPr>
      <t xml:space="preserve"> – a recommended option for type 1 diabetes. Guidance in type 2 diabetes is contained in the</t>
    </r>
    <r>
      <rPr>
        <sz val="10"/>
        <color indexed="12"/>
        <rFont val="Arial"/>
        <family val="2"/>
      </rPr>
      <t xml:space="preserve"> </t>
    </r>
    <r>
      <rPr>
        <u val="single"/>
        <sz val="10"/>
        <color indexed="12"/>
        <rFont val="Calibri"/>
        <family val="2"/>
      </rPr>
      <t>CG66 Update</t>
    </r>
    <r>
      <rPr>
        <sz val="10"/>
        <rFont val="Calibri"/>
        <family val="2"/>
      </rPr>
      <t>.</t>
    </r>
  </si>
  <si>
    <r>
      <t>Leukaemia (lymphocytic) - fludarabine (</t>
    </r>
    <r>
      <rPr>
        <b/>
        <sz val="10"/>
        <color indexed="12"/>
        <rFont val="Calibri"/>
        <family val="2"/>
      </rPr>
      <t>TA119</t>
    </r>
    <r>
      <rPr>
        <sz val="10"/>
        <color indexed="12"/>
        <rFont val="Calibri"/>
        <family val="2"/>
      </rPr>
      <t xml:space="preserve">) </t>
    </r>
  </si>
  <si>
    <r>
      <t>Breast cancer - gemcitabine (</t>
    </r>
    <r>
      <rPr>
        <b/>
        <sz val="10"/>
        <color indexed="12"/>
        <rFont val="Calibri"/>
        <family val="2"/>
      </rPr>
      <t>TA116</t>
    </r>
    <r>
      <rPr>
        <sz val="10"/>
        <color indexed="12"/>
        <rFont val="Calibri"/>
        <family val="2"/>
      </rPr>
      <t>)</t>
    </r>
  </si>
  <si>
    <r>
      <t>Colorectal cancer (metastatic) - bevacizumab and cetuximab (</t>
    </r>
    <r>
      <rPr>
        <b/>
        <sz val="10"/>
        <color indexed="12"/>
        <rFont val="Calibri"/>
        <family val="2"/>
      </rPr>
      <t>TA118</t>
    </r>
    <r>
      <rPr>
        <sz val="10"/>
        <color indexed="12"/>
        <rFont val="Calibri"/>
        <family val="2"/>
      </rPr>
      <t xml:space="preserve">) (partially updated by TA242) </t>
    </r>
  </si>
  <si>
    <t>Colorectal cancer (metastatic) - aflibercept (TA307)</t>
  </si>
  <si>
    <r>
      <t xml:space="preserve">Bosutinib </t>
    </r>
    <r>
      <rPr>
        <sz val="10"/>
        <rFont val="Calibri"/>
        <family val="2"/>
      </rPr>
      <t xml:space="preserve"> –  not recommended for previously treated Philadelphia-chromosome-positive chronic myeloid leukaemia.</t>
    </r>
  </si>
  <si>
    <t>Vasculitis (anti-neutrophil cytoplasmic antibody-associated) - rituximab (with glucocorticoids) (TA308)</t>
  </si>
  <si>
    <r>
      <t>Hyperparathyroidism - cinacalcet (</t>
    </r>
    <r>
      <rPr>
        <b/>
        <sz val="10"/>
        <color indexed="12"/>
        <rFont val="Calibri"/>
        <family val="2"/>
      </rPr>
      <t>TA117</t>
    </r>
    <r>
      <rPr>
        <sz val="10"/>
        <color indexed="12"/>
        <rFont val="Calibri"/>
        <family val="2"/>
      </rPr>
      <t xml:space="preserve">) </t>
    </r>
  </si>
  <si>
    <r>
      <t>Drug misuse - methadone and buprenorphine (</t>
    </r>
    <r>
      <rPr>
        <b/>
        <sz val="10"/>
        <color indexed="12"/>
        <rFont val="Calibri"/>
        <family val="2"/>
      </rPr>
      <t>TA114</t>
    </r>
    <r>
      <rPr>
        <sz val="10"/>
        <color indexed="12"/>
        <rFont val="Calibri"/>
        <family val="2"/>
      </rPr>
      <t xml:space="preserve">) </t>
    </r>
  </si>
  <si>
    <r>
      <t>Drug misuse - naltrexone (</t>
    </r>
    <r>
      <rPr>
        <b/>
        <sz val="10"/>
        <color indexed="12"/>
        <rFont val="Calibri"/>
        <family val="2"/>
      </rPr>
      <t>TA115</t>
    </r>
    <r>
      <rPr>
        <sz val="10"/>
        <color indexed="12"/>
        <rFont val="Calibri"/>
        <family val="2"/>
      </rPr>
      <t xml:space="preserve">) </t>
    </r>
  </si>
  <si>
    <r>
      <t>Breast cancer (early) - hormonal treatments (</t>
    </r>
    <r>
      <rPr>
        <b/>
        <sz val="10"/>
        <color indexed="12"/>
        <rFont val="Calibri"/>
        <family val="2"/>
      </rPr>
      <t>TA112</t>
    </r>
    <r>
      <rPr>
        <sz val="10"/>
        <color indexed="12"/>
        <rFont val="Calibri"/>
        <family val="2"/>
      </rPr>
      <t xml:space="preserve">) </t>
    </r>
  </si>
  <si>
    <r>
      <t>Breast cancer (early) - paclitaxel (</t>
    </r>
    <r>
      <rPr>
        <b/>
        <sz val="10"/>
        <color indexed="12"/>
        <rFont val="Calibri"/>
        <family val="2"/>
      </rPr>
      <t>TA108</t>
    </r>
    <r>
      <rPr>
        <sz val="10"/>
        <color indexed="12"/>
        <rFont val="Calibri"/>
        <family val="2"/>
      </rPr>
      <t xml:space="preserve">) </t>
    </r>
  </si>
  <si>
    <r>
      <t>Breast cancer (early) - docetaxel (</t>
    </r>
    <r>
      <rPr>
        <b/>
        <sz val="10"/>
        <color indexed="12"/>
        <rFont val="Calibri"/>
        <family val="2"/>
      </rPr>
      <t>TA109</t>
    </r>
    <r>
      <rPr>
        <sz val="10"/>
        <color indexed="12"/>
        <rFont val="Calibri"/>
        <family val="2"/>
      </rPr>
      <t>)</t>
    </r>
  </si>
  <si>
    <r>
      <t>Breast cancer (early) - trastuzumab (</t>
    </r>
    <r>
      <rPr>
        <b/>
        <sz val="10"/>
        <color indexed="12"/>
        <rFont val="Calibri"/>
        <family val="2"/>
      </rPr>
      <t>TA107</t>
    </r>
    <r>
      <rPr>
        <sz val="10"/>
        <color indexed="12"/>
        <rFont val="Calibri"/>
        <family val="2"/>
      </rPr>
      <t xml:space="preserve">) </t>
    </r>
  </si>
  <si>
    <r>
      <t>Hepatitis C - peginterferon alfa and ribavirin (</t>
    </r>
    <r>
      <rPr>
        <b/>
        <sz val="10"/>
        <color indexed="12"/>
        <rFont val="Calibri"/>
        <family val="2"/>
      </rPr>
      <t>TA106</t>
    </r>
    <r>
      <rPr>
        <sz val="10"/>
        <color indexed="12"/>
        <rFont val="Calibri"/>
        <family val="2"/>
      </rPr>
      <t>)  
Extension of TA75 and partially updated by TA200</t>
    </r>
  </si>
  <si>
    <r>
      <t>Psoriasis - efalizumab and etanercept (</t>
    </r>
    <r>
      <rPr>
        <b/>
        <sz val="10"/>
        <color indexed="12"/>
        <rFont val="Calibri"/>
        <family val="2"/>
      </rPr>
      <t>TA103</t>
    </r>
    <r>
      <rPr>
        <sz val="10"/>
        <color indexed="12"/>
        <rFont val="Calibri"/>
        <family val="2"/>
      </rPr>
      <t xml:space="preserve">) </t>
    </r>
  </si>
  <si>
    <r>
      <t>Prostate cancer (hormone-refractory) - docetaxel (</t>
    </r>
    <r>
      <rPr>
        <b/>
        <sz val="10"/>
        <color indexed="12"/>
        <rFont val="Calibri"/>
        <family val="2"/>
      </rPr>
      <t>TA101</t>
    </r>
    <r>
      <rPr>
        <sz val="10"/>
        <color indexed="12"/>
        <rFont val="Calibri"/>
        <family val="2"/>
      </rPr>
      <t xml:space="preserve">) </t>
    </r>
  </si>
  <si>
    <r>
      <t>Colon cancer (adjuvant) - capecitabine and oxaliplatin (</t>
    </r>
    <r>
      <rPr>
        <b/>
        <sz val="10"/>
        <color indexed="12"/>
        <rFont val="Calibri"/>
        <family val="2"/>
      </rPr>
      <t>TA100</t>
    </r>
    <r>
      <rPr>
        <sz val="10"/>
        <color indexed="12"/>
        <rFont val="Calibri"/>
        <family val="2"/>
      </rPr>
      <t xml:space="preserve">) </t>
    </r>
  </si>
  <si>
    <r>
      <t>Renal transplantation - immunosuppressive regimens for children and adolescents (</t>
    </r>
    <r>
      <rPr>
        <b/>
        <sz val="10"/>
        <color indexed="12"/>
        <rFont val="Calibri"/>
        <family val="2"/>
      </rPr>
      <t>TA99</t>
    </r>
    <r>
      <rPr>
        <sz val="10"/>
        <color indexed="12"/>
        <rFont val="Calibri"/>
        <family val="2"/>
      </rPr>
      <t xml:space="preserve">) </t>
    </r>
  </si>
  <si>
    <r>
      <t>Attention deficit hyperactivity disorder (ADHD) - methylphenidate, atomoxetine and dexamfetamine (review) (</t>
    </r>
    <r>
      <rPr>
        <b/>
        <sz val="10"/>
        <color indexed="12"/>
        <rFont val="Calibri"/>
        <family val="2"/>
      </rPr>
      <t>TA98</t>
    </r>
    <r>
      <rPr>
        <sz val="10"/>
        <color indexed="12"/>
        <rFont val="Calibri"/>
        <family val="2"/>
      </rPr>
      <t xml:space="preserve">) </t>
    </r>
  </si>
  <si>
    <r>
      <t>Hepatitis B (chronic) - adefovir dipivoxil and pegylated interferon alpha-2a (</t>
    </r>
    <r>
      <rPr>
        <b/>
        <sz val="10"/>
        <color indexed="12"/>
        <rFont val="Calibri"/>
        <family val="2"/>
      </rPr>
      <t>TA96</t>
    </r>
    <r>
      <rPr>
        <sz val="10"/>
        <color indexed="12"/>
        <rFont val="Calibri"/>
        <family val="2"/>
      </rPr>
      <t xml:space="preserve">) </t>
    </r>
  </si>
  <si>
    <r>
      <t>Cardiovascular disease - statins (</t>
    </r>
    <r>
      <rPr>
        <b/>
        <sz val="10"/>
        <color indexed="12"/>
        <rFont val="Calibri"/>
        <family val="2"/>
      </rPr>
      <t>TA94</t>
    </r>
    <r>
      <rPr>
        <sz val="10"/>
        <color indexed="12"/>
        <rFont val="Calibri"/>
        <family val="2"/>
      </rPr>
      <t xml:space="preserve">) </t>
    </r>
  </si>
  <si>
    <r>
      <t>Ovarian cancer (advanced) - paclitaxel, pegylated liposomal doxorubicin hydrochloride and topotecan (review) (</t>
    </r>
    <r>
      <rPr>
        <b/>
        <sz val="10"/>
        <color indexed="12"/>
        <rFont val="Calibri"/>
        <family val="2"/>
      </rPr>
      <t>TA91</t>
    </r>
    <r>
      <rPr>
        <sz val="10"/>
        <color indexed="12"/>
        <rFont val="Calibri"/>
        <family val="2"/>
      </rPr>
      <t xml:space="preserve">) </t>
    </r>
  </si>
  <si>
    <r>
      <t>Gastrointestinal stromal tumours - imatinib (</t>
    </r>
    <r>
      <rPr>
        <b/>
        <sz val="10"/>
        <color indexed="12"/>
        <rFont val="Calibri"/>
        <family val="2"/>
      </rPr>
      <t>TA86</t>
    </r>
    <r>
      <rPr>
        <sz val="10"/>
        <color indexed="12"/>
        <rFont val="Calibri"/>
        <family val="2"/>
      </rPr>
      <t>)  Partially updated by TA209</t>
    </r>
  </si>
  <si>
    <r>
      <t>Renal transplantation - immuno-suppressive regimens (adults) (</t>
    </r>
    <r>
      <rPr>
        <b/>
        <sz val="10"/>
        <color indexed="12"/>
        <rFont val="Calibri"/>
        <family val="2"/>
      </rPr>
      <t>TA85</t>
    </r>
    <r>
      <rPr>
        <sz val="10"/>
        <color indexed="12"/>
        <rFont val="Calibri"/>
        <family val="2"/>
      </rPr>
      <t xml:space="preserve">) </t>
    </r>
  </si>
  <si>
    <r>
      <t>Atopic dermatitis (eczema) - topical steroids (</t>
    </r>
    <r>
      <rPr>
        <b/>
        <sz val="10"/>
        <color indexed="12"/>
        <rFont val="Calibri"/>
        <family val="2"/>
      </rPr>
      <t>TA81</t>
    </r>
    <r>
      <rPr>
        <sz val="10"/>
        <color indexed="12"/>
        <rFont val="Calibri"/>
        <family val="2"/>
      </rPr>
      <t xml:space="preserve">) </t>
    </r>
  </si>
  <si>
    <r>
      <t>Atopic dermatitis (eczema) - pimecrolimus and tacrolimus (</t>
    </r>
    <r>
      <rPr>
        <b/>
        <sz val="10"/>
        <color indexed="12"/>
        <rFont val="Calibri"/>
        <family val="2"/>
      </rPr>
      <t>TA82</t>
    </r>
    <r>
      <rPr>
        <sz val="10"/>
        <color indexed="12"/>
        <rFont val="Calibri"/>
        <family val="2"/>
      </rPr>
      <t xml:space="preserve">) </t>
    </r>
  </si>
  <si>
    <r>
      <t>Insomnia - newer hypnotic drugs (</t>
    </r>
    <r>
      <rPr>
        <b/>
        <sz val="10"/>
        <color indexed="12"/>
        <rFont val="Calibri"/>
        <family val="2"/>
      </rPr>
      <t>TA77</t>
    </r>
    <r>
      <rPr>
        <sz val="10"/>
        <color indexed="12"/>
        <rFont val="Calibri"/>
        <family val="2"/>
      </rPr>
      <t xml:space="preserve">) </t>
    </r>
  </si>
  <si>
    <r>
      <t>Leukaemia (chronic myeloid) - imatinib (</t>
    </r>
    <r>
      <rPr>
        <b/>
        <sz val="10"/>
        <color indexed="12"/>
        <rFont val="Calibri"/>
        <family val="2"/>
      </rPr>
      <t>TA70</t>
    </r>
    <r>
      <rPr>
        <sz val="10"/>
        <color indexed="12"/>
        <rFont val="Calibri"/>
        <family val="2"/>
      </rPr>
      <t xml:space="preserve">) (partially updated by TA241 and TA251) </t>
    </r>
  </si>
  <si>
    <r>
      <t>Macular degeneration (age-related) - photodynamic therapy (</t>
    </r>
    <r>
      <rPr>
        <b/>
        <sz val="10"/>
        <color indexed="12"/>
        <rFont val="Calibri"/>
        <family val="2"/>
      </rPr>
      <t>TA68</t>
    </r>
    <r>
      <rPr>
        <sz val="10"/>
        <color indexed="12"/>
        <rFont val="Calibri"/>
        <family val="2"/>
      </rPr>
      <t xml:space="preserve">) </t>
    </r>
  </si>
  <si>
    <r>
      <t>Non-Hodgkin's lymphoma - rituximab (</t>
    </r>
    <r>
      <rPr>
        <b/>
        <sz val="10"/>
        <color indexed="12"/>
        <rFont val="Calibri"/>
        <family val="2"/>
      </rPr>
      <t>TA65</t>
    </r>
    <r>
      <rPr>
        <sz val="10"/>
        <color indexed="12"/>
        <rFont val="Calibri"/>
        <family val="2"/>
      </rPr>
      <t xml:space="preserve">) </t>
    </r>
  </si>
  <si>
    <r>
      <t>Growth hormone deficiency (adults) - human growth hormone (</t>
    </r>
    <r>
      <rPr>
        <b/>
        <sz val="10"/>
        <color indexed="12"/>
        <rFont val="Calibri"/>
        <family val="2"/>
      </rPr>
      <t>TA64</t>
    </r>
    <r>
      <rPr>
        <sz val="10"/>
        <color indexed="12"/>
        <rFont val="Calibri"/>
        <family val="2"/>
      </rPr>
      <t xml:space="preserve">) </t>
    </r>
  </si>
  <si>
    <r>
      <t>Colorectal cancer - capecitabine and tegafur uracil (</t>
    </r>
    <r>
      <rPr>
        <b/>
        <sz val="10"/>
        <color indexed="12"/>
        <rFont val="Calibri"/>
        <family val="2"/>
      </rPr>
      <t>TA61</t>
    </r>
    <r>
      <rPr>
        <sz val="10"/>
        <color indexed="12"/>
        <rFont val="Calibri"/>
        <family val="2"/>
      </rPr>
      <t xml:space="preserve">) </t>
    </r>
  </si>
  <si>
    <r>
      <t>Diabetes (types 1 and 2) - long acting insulin analogues (</t>
    </r>
    <r>
      <rPr>
        <b/>
        <sz val="10"/>
        <color indexed="12"/>
        <rFont val="Calibri"/>
        <family val="2"/>
      </rPr>
      <t>TA53</t>
    </r>
    <r>
      <rPr>
        <sz val="10"/>
        <color indexed="12"/>
        <rFont val="Calibri"/>
        <family val="2"/>
      </rPr>
      <t xml:space="preserve">) </t>
    </r>
  </si>
  <si>
    <r>
      <t>Myocardial infarction - thrombolysis (</t>
    </r>
    <r>
      <rPr>
        <b/>
        <sz val="10"/>
        <color indexed="12"/>
        <rFont val="Calibri"/>
        <family val="2"/>
      </rPr>
      <t>TA52</t>
    </r>
    <r>
      <rPr>
        <sz val="10"/>
        <color indexed="12"/>
        <rFont val="Calibri"/>
        <family val="2"/>
      </rPr>
      <t xml:space="preserve">) </t>
    </r>
  </si>
  <si>
    <r>
      <t>Arthritis (juvenile idiopathic) - etanercept (</t>
    </r>
    <r>
      <rPr>
        <b/>
        <sz val="10"/>
        <color indexed="12"/>
        <rFont val="Calibri"/>
        <family val="2"/>
      </rPr>
      <t>TA35</t>
    </r>
    <r>
      <rPr>
        <sz val="10"/>
        <color indexed="12"/>
        <rFont val="Calibri"/>
        <family val="2"/>
      </rPr>
      <t xml:space="preserve">) </t>
    </r>
  </si>
  <si>
    <r>
      <t>Asthma (older children) - inhaler devices (</t>
    </r>
    <r>
      <rPr>
        <b/>
        <sz val="10"/>
        <color indexed="12"/>
        <rFont val="Calibri"/>
        <family val="2"/>
      </rPr>
      <t>TA38</t>
    </r>
    <r>
      <rPr>
        <sz val="10"/>
        <color indexed="12"/>
        <rFont val="Calibri"/>
        <family val="2"/>
      </rPr>
      <t xml:space="preserve">) </t>
    </r>
  </si>
  <si>
    <r>
      <t>Breast cancer - trastuzumab (</t>
    </r>
    <r>
      <rPr>
        <b/>
        <sz val="10"/>
        <color indexed="12"/>
        <rFont val="Calibri"/>
        <family val="2"/>
      </rPr>
      <t>TA34</t>
    </r>
    <r>
      <rPr>
        <sz val="10"/>
        <color indexed="12"/>
        <rFont val="Calibri"/>
        <family val="2"/>
      </rPr>
      <t xml:space="preserve">) </t>
    </r>
  </si>
  <si>
    <r>
      <t>Multiple sclerosis - beta interferon and glatiramer acetate (</t>
    </r>
    <r>
      <rPr>
        <b/>
        <sz val="10"/>
        <color indexed="12"/>
        <rFont val="Calibri"/>
        <family val="2"/>
      </rPr>
      <t>TA32</t>
    </r>
    <r>
      <rPr>
        <sz val="10"/>
        <color indexed="12"/>
        <rFont val="Calibri"/>
        <family val="2"/>
      </rPr>
      <t xml:space="preserve">) </t>
    </r>
  </si>
  <si>
    <r>
      <t>Leukaemia (lymphocytic) - fludarabine (</t>
    </r>
    <r>
      <rPr>
        <b/>
        <sz val="10"/>
        <color indexed="12"/>
        <rFont val="Calibri"/>
        <family val="2"/>
      </rPr>
      <t>TA29</t>
    </r>
    <r>
      <rPr>
        <sz val="10"/>
        <color indexed="12"/>
        <rFont val="Calibri"/>
        <family val="2"/>
      </rPr>
      <t xml:space="preserve">) </t>
    </r>
  </si>
  <si>
    <r>
      <t>Pancreatic cancer - gemcitabine (</t>
    </r>
    <r>
      <rPr>
        <b/>
        <sz val="10"/>
        <color indexed="12"/>
        <rFont val="Calibri"/>
        <family val="2"/>
      </rPr>
      <t>TA25</t>
    </r>
    <r>
      <rPr>
        <sz val="10"/>
        <color indexed="12"/>
        <rFont val="Calibri"/>
        <family val="2"/>
      </rPr>
      <t xml:space="preserve">) </t>
    </r>
  </si>
  <si>
    <r>
      <t>Brain cancer - temozolomide (</t>
    </r>
    <r>
      <rPr>
        <b/>
        <sz val="10"/>
        <color indexed="12"/>
        <rFont val="Calibri"/>
        <family val="2"/>
      </rPr>
      <t>TA23</t>
    </r>
    <r>
      <rPr>
        <sz val="10"/>
        <color indexed="12"/>
        <rFont val="Calibri"/>
        <family val="2"/>
      </rPr>
      <t xml:space="preserve">) </t>
    </r>
  </si>
  <si>
    <r>
      <t>Motor neurone disease - riluzole (</t>
    </r>
    <r>
      <rPr>
        <b/>
        <sz val="10"/>
        <color indexed="12"/>
        <rFont val="Calibri"/>
        <family val="2"/>
      </rPr>
      <t>TA20</t>
    </r>
    <r>
      <rPr>
        <sz val="10"/>
        <color indexed="12"/>
        <rFont val="Calibri"/>
        <family val="2"/>
      </rPr>
      <t xml:space="preserve">) </t>
    </r>
  </si>
  <si>
    <r>
      <t>Asthma (children under 5) - inhaler devices (</t>
    </r>
    <r>
      <rPr>
        <b/>
        <sz val="10"/>
        <color indexed="12"/>
        <rFont val="Calibri"/>
        <family val="2"/>
      </rPr>
      <t>TA10</t>
    </r>
    <r>
      <rPr>
        <sz val="10"/>
        <color indexed="12"/>
        <rFont val="Calibri"/>
        <family val="2"/>
      </rPr>
      <t xml:space="preserve">) </t>
    </r>
  </si>
  <si>
    <r>
      <t>Atrial fibrillation (stroke prevention) - rivaroxaban</t>
    </r>
    <r>
      <rPr>
        <b/>
        <sz val="10"/>
        <color indexed="12"/>
        <rFont val="Calibri"/>
        <family val="2"/>
      </rPr>
      <t xml:space="preserve"> (TA256</t>
    </r>
    <r>
      <rPr>
        <sz val="10"/>
        <color indexed="12"/>
        <rFont val="Calibri"/>
        <family val="2"/>
      </rPr>
      <t>)</t>
    </r>
  </si>
  <si>
    <r>
      <t>Eribulin</t>
    </r>
    <r>
      <rPr>
        <sz val="10"/>
        <rFont val="Calibri"/>
        <family val="2"/>
      </rPr>
      <t xml:space="preserve"> – not recommended if cancer progressed despite two or more chemotherapy regimens.</t>
    </r>
  </si>
  <si>
    <r>
      <t xml:space="preserve">Fulvestrant </t>
    </r>
    <r>
      <rPr>
        <sz val="10"/>
        <rFont val="Calibri"/>
        <family val="2"/>
      </rPr>
      <t>– not recommended post-menopause in oestrogen dependent metastatic disease, or if disease</t>
    </r>
    <r>
      <rPr>
        <sz val="10"/>
        <color indexed="10"/>
        <rFont val="Calibri"/>
        <family val="2"/>
      </rPr>
      <t xml:space="preserve"> </t>
    </r>
    <r>
      <rPr>
        <sz val="10"/>
        <rFont val="Calibri"/>
        <family val="2"/>
      </rPr>
      <t>returned/worsened after anti-oestrogens.</t>
    </r>
  </si>
  <si>
    <r>
      <t xml:space="preserve">Rituximab </t>
    </r>
    <r>
      <rPr>
        <sz val="10"/>
        <rFont val="Calibri"/>
        <family val="2"/>
      </rPr>
      <t>– recommended as a possible treatment to maintain remission.</t>
    </r>
  </si>
  <si>
    <r>
      <t xml:space="preserve">Adalimumab </t>
    </r>
    <r>
      <rPr>
        <sz val="10"/>
        <rFont val="Calibri"/>
        <family val="2"/>
      </rPr>
      <t>– unable to recommend NHS use. TA terminated due to lack of evidence submission.</t>
    </r>
  </si>
  <si>
    <r>
      <t xml:space="preserve">Exenatide prolonged release – </t>
    </r>
    <r>
      <rPr>
        <sz val="10"/>
        <rFont val="Calibri"/>
        <family val="2"/>
      </rPr>
      <t>a recommended</t>
    </r>
    <r>
      <rPr>
        <b/>
        <sz val="10"/>
        <rFont val="Calibri"/>
        <family val="2"/>
      </rPr>
      <t xml:space="preserve"> </t>
    </r>
    <r>
      <rPr>
        <sz val="10"/>
        <rFont val="Calibri"/>
        <family val="2"/>
      </rPr>
      <t>option in combination with oral drugs for selected patients with type 2 diabetes</t>
    </r>
  </si>
  <si>
    <r>
      <t xml:space="preserve">Panitumumab </t>
    </r>
    <r>
      <rPr>
        <sz val="10"/>
        <rFont val="Calibri"/>
        <family val="2"/>
      </rPr>
      <t>– unable to recommend NHS use. TA terminated due to lack of evidence submission.</t>
    </r>
  </si>
  <si>
    <r>
      <rPr>
        <b/>
        <sz val="10"/>
        <rFont val="Calibri"/>
        <family val="2"/>
      </rPr>
      <t>Golimumab</t>
    </r>
    <r>
      <rPr>
        <sz val="10"/>
        <rFont val="Calibri"/>
        <family val="2"/>
      </rPr>
      <t xml:space="preserve"> – unable to recommend NHS use. TA terminated due to lack of evidence submission.</t>
    </r>
  </si>
  <si>
    <r>
      <t xml:space="preserve">Trabectedin </t>
    </r>
    <r>
      <rPr>
        <sz val="10"/>
        <rFont val="Calibri"/>
        <family val="2"/>
      </rPr>
      <t>– not recommended  with pegylated liposomal doxorubicin for relapsed platinum-sensitive ovarian cancer.</t>
    </r>
  </si>
  <si>
    <r>
      <t xml:space="preserve">Everolimus </t>
    </r>
    <r>
      <rPr>
        <sz val="10"/>
        <rFont val="Calibri"/>
        <family val="2"/>
      </rPr>
      <t>– not recommended</t>
    </r>
    <r>
      <rPr>
        <sz val="10"/>
        <color indexed="46"/>
        <rFont val="Calibri"/>
        <family val="2"/>
      </rPr>
      <t>.</t>
    </r>
  </si>
  <si>
    <r>
      <rPr>
        <sz val="10"/>
        <rFont val="Calibri"/>
        <family val="2"/>
      </rPr>
      <t>As an option to</t>
    </r>
    <r>
      <rPr>
        <sz val="10"/>
        <rFont val="Calibri"/>
        <family val="2"/>
      </rPr>
      <t xml:space="preserve"> prevent fractures in postmenopausal women with osteoporosis but no fractures:
</t>
    </r>
    <r>
      <rPr>
        <b/>
        <sz val="10"/>
        <rFont val="Calibri"/>
        <family val="2"/>
      </rPr>
      <t>Alendronate</t>
    </r>
    <r>
      <rPr>
        <sz val="10"/>
        <rFont val="Calibri"/>
        <family val="2"/>
      </rPr>
      <t xml:space="preserve"> – recommended.
</t>
    </r>
    <r>
      <rPr>
        <b/>
        <sz val="10"/>
        <rFont val="Calibri"/>
        <family val="2"/>
      </rPr>
      <t>Risedronate, etidronate</t>
    </r>
    <r>
      <rPr>
        <sz val="10"/>
        <rFont val="Calibri"/>
        <family val="2"/>
      </rPr>
      <t xml:space="preserve"> – recommended if alendronate not suitable. 
</t>
    </r>
    <r>
      <rPr>
        <b/>
        <sz val="10"/>
        <rFont val="Calibri"/>
        <family val="2"/>
      </rPr>
      <t>Strontium ranelate</t>
    </r>
    <r>
      <rPr>
        <sz val="10"/>
        <rFont val="Calibri"/>
        <family val="2"/>
      </rPr>
      <t xml:space="preserve"> – recommended if bisphosphonates not suitable. 
</t>
    </r>
    <r>
      <rPr>
        <b/>
        <sz val="10"/>
        <rFont val="Calibri"/>
        <family val="2"/>
      </rPr>
      <t>Raloxifene</t>
    </r>
    <r>
      <rPr>
        <sz val="10"/>
        <rFont val="Calibri"/>
        <family val="2"/>
      </rPr>
      <t xml:space="preserve"> – not recommended</t>
    </r>
  </si>
  <si>
    <r>
      <rPr>
        <sz val="10"/>
        <rFont val="Calibri"/>
        <family val="2"/>
      </rPr>
      <t>As an option t</t>
    </r>
    <r>
      <rPr>
        <sz val="10"/>
        <rFont val="Calibri"/>
        <family val="2"/>
      </rPr>
      <t xml:space="preserve">o prevent fractures in postmenopausal women with osteoporosis who have had fractures:
</t>
    </r>
    <r>
      <rPr>
        <b/>
        <sz val="10"/>
        <rFont val="Calibri"/>
        <family val="2"/>
      </rPr>
      <t>Alendronate</t>
    </r>
    <r>
      <rPr>
        <sz val="10"/>
        <rFont val="Calibri"/>
        <family val="2"/>
      </rPr>
      <t xml:space="preserve"> – recommended. 
</t>
    </r>
    <r>
      <rPr>
        <b/>
        <sz val="10"/>
        <rFont val="Calibri"/>
        <family val="2"/>
      </rPr>
      <t>Risedronate, etidronate</t>
    </r>
    <r>
      <rPr>
        <sz val="10"/>
        <rFont val="Calibri"/>
        <family val="2"/>
      </rPr>
      <t xml:space="preserve"> – recommended if alendronate not suitable. 
</t>
    </r>
    <r>
      <rPr>
        <b/>
        <sz val="10"/>
        <rFont val="Calibri"/>
        <family val="2"/>
      </rPr>
      <t>Strontium ranelate, raloxifene</t>
    </r>
    <r>
      <rPr>
        <sz val="10"/>
        <rFont val="Calibri"/>
        <family val="2"/>
      </rPr>
      <t xml:space="preserve"> – recommended if bisphosphonates not suitable. 
</t>
    </r>
    <r>
      <rPr>
        <b/>
        <sz val="10"/>
        <rFont val="Calibri"/>
        <family val="2"/>
      </rPr>
      <t>Teriparatide</t>
    </r>
    <r>
      <rPr>
        <sz val="10"/>
        <rFont val="Calibri"/>
        <family val="2"/>
      </rPr>
      <t xml:space="preserve"> – If above options not suitable, or fracture sustained while on bisphosphonates.</t>
    </r>
  </si>
  <si>
    <r>
      <rPr>
        <sz val="10"/>
        <rFont val="Calibri"/>
        <family val="2"/>
      </rPr>
      <t>As an option t</t>
    </r>
    <r>
      <rPr>
        <sz val="10"/>
        <rFont val="Calibri"/>
        <family val="2"/>
      </rPr>
      <t xml:space="preserve">o prevent occlusive vascular events:
</t>
    </r>
    <r>
      <rPr>
        <b/>
        <sz val="10"/>
        <rFont val="Calibri"/>
        <family val="2"/>
      </rPr>
      <t xml:space="preserve">Clopidogrel </t>
    </r>
    <r>
      <rPr>
        <sz val="10"/>
        <rFont val="Calibri"/>
        <family val="2"/>
      </rPr>
      <t xml:space="preserve">– recommended after ischaemic stroke; in peripheral arterial/ multivascular disease;  </t>
    </r>
    <r>
      <rPr>
        <sz val="10"/>
        <rFont val="Calibri"/>
        <family val="2"/>
      </rPr>
      <t xml:space="preserve">or </t>
    </r>
    <r>
      <rPr>
        <sz val="10"/>
        <rFont val="Calibri"/>
        <family val="2"/>
      </rPr>
      <t xml:space="preserve">after  MI only if aspirin not suitable. 
</t>
    </r>
    <r>
      <rPr>
        <b/>
        <sz val="10"/>
        <rFont val="Calibri"/>
        <family val="2"/>
      </rPr>
      <t>Dipyridamole m/r with aspirin</t>
    </r>
    <r>
      <rPr>
        <sz val="10"/>
        <rFont val="Calibri"/>
        <family val="2"/>
      </rPr>
      <t xml:space="preserve"> – recommended after a TIA</t>
    </r>
    <r>
      <rPr>
        <sz val="10"/>
        <rFont val="Calibri"/>
        <family val="2"/>
      </rPr>
      <t xml:space="preserve">; </t>
    </r>
    <r>
      <rPr>
        <sz val="10"/>
        <rFont val="Calibri"/>
        <family val="2"/>
      </rPr>
      <t xml:space="preserve">or after an ischaemic stroke only if clopidogrel unsuitable. 
</t>
    </r>
    <r>
      <rPr>
        <b/>
        <sz val="10"/>
        <rFont val="Calibri"/>
        <family val="2"/>
      </rPr>
      <t>Dipyridamole m/r alone</t>
    </r>
    <r>
      <rPr>
        <sz val="10"/>
        <rFont val="Calibri"/>
        <family val="2"/>
      </rPr>
      <t xml:space="preserve"> – recommended after an ischaemic stroke if aspirin and clopidogrel unsuitable</t>
    </r>
    <r>
      <rPr>
        <sz val="10"/>
        <rFont val="Calibri"/>
        <family val="2"/>
      </rPr>
      <t xml:space="preserve">; </t>
    </r>
    <r>
      <rPr>
        <sz val="10"/>
        <rFont val="Calibri"/>
        <family val="2"/>
      </rPr>
      <t>or after a TIA if aspirin unsuitable.</t>
    </r>
  </si>
  <si>
    <r>
      <rPr>
        <b/>
        <sz val="10"/>
        <rFont val="Calibri"/>
        <family val="2"/>
      </rPr>
      <t>Febuxostat</t>
    </r>
    <r>
      <rPr>
        <sz val="10"/>
        <rFont val="Calibri"/>
        <family val="2"/>
      </rPr>
      <t xml:space="preserve"> – recommended option for chronic hyperuricaemia in gout if allopurinol unsuitable or not tolerated.</t>
    </r>
  </si>
  <si>
    <r>
      <rPr>
        <b/>
        <sz val="10"/>
        <rFont val="Calibri"/>
        <family val="2"/>
      </rPr>
      <t>Dabigatran etexilate</t>
    </r>
    <r>
      <rPr>
        <sz val="10"/>
        <rFont val="Calibri"/>
        <family val="2"/>
      </rPr>
      <t xml:space="preserve"> – recommended option to reduce VTE risk after hip or knee replacement surgery.</t>
    </r>
  </si>
  <si>
    <r>
      <rPr>
        <b/>
        <sz val="10"/>
        <rFont val="Calibri"/>
        <family val="2"/>
      </rPr>
      <t>Infliximab</t>
    </r>
    <r>
      <rPr>
        <sz val="10"/>
        <rFont val="Calibri"/>
        <family val="2"/>
      </rPr>
      <t xml:space="preserve"> – not recommended for subacute, moderate to severely active ulcerative colitis as specified.</t>
    </r>
  </si>
  <si>
    <r>
      <rPr>
        <b/>
        <sz val="10"/>
        <rFont val="Calibri"/>
        <family val="2"/>
      </rPr>
      <t>Adalimumab, etanercept</t>
    </r>
    <r>
      <rPr>
        <sz val="10"/>
        <rFont val="Calibri"/>
        <family val="2"/>
      </rPr>
      <t xml:space="preserve"> – recommended options for severe ankylosing spondylitis if at least 2 NSAIDs ineffective. The other drug may be tried if the first is not tolerated, but not if it is ineffective. 
</t>
    </r>
    <r>
      <rPr>
        <b/>
        <sz val="10"/>
        <rFont val="Calibri"/>
        <family val="2"/>
      </rPr>
      <t xml:space="preserve">Infliximab </t>
    </r>
    <r>
      <rPr>
        <sz val="10"/>
        <rFont val="Calibri"/>
        <family val="2"/>
      </rPr>
      <t>– not recommended.</t>
    </r>
  </si>
  <si>
    <r>
      <rPr>
        <b/>
        <sz val="10"/>
        <rFont val="Calibri"/>
        <family val="2"/>
      </rPr>
      <t>Telbivudine</t>
    </r>
    <r>
      <rPr>
        <sz val="10"/>
        <rFont val="Calibri"/>
        <family val="2"/>
      </rPr>
      <t xml:space="preserve"> – not recommended for chronic hepatitis B.</t>
    </r>
  </si>
  <si>
    <r>
      <t>Gefitinib</t>
    </r>
    <r>
      <rPr>
        <sz val="10"/>
        <rFont val="Calibri"/>
        <family val="2"/>
      </rPr>
      <t xml:space="preserve"> – unable to recommend NHS use as an adjunct to surgery. TA terminated due to lack of evidence submission.</t>
    </r>
  </si>
  <si>
    <r>
      <t xml:space="preserve">Bevacizumab – </t>
    </r>
    <r>
      <rPr>
        <sz val="10"/>
        <rFont val="Calibri"/>
        <family val="2"/>
      </rPr>
      <t>unable to recommend NHS use with platinum-based chemotherapy for unresectable non-small-cell lung cancer (other than predominantly squamous cell histology). TA terminated due to lack of evidence submission.</t>
    </r>
  </si>
  <si>
    <r>
      <t>Cabazitaxel</t>
    </r>
    <r>
      <rPr>
        <sz val="10"/>
        <rFont val="Calibri"/>
        <family val="2"/>
      </rPr>
      <t xml:space="preserve"> – not recommended for patients with hormone refractory, metastatic prostate cancer  who have had docetaxel.</t>
    </r>
  </si>
  <si>
    <t>Enzalutamide for metastatic hormone‑relapsed prostate cancer previously treated with a docetaxel‑containing regimen (TA316)</t>
  </si>
  <si>
    <t>Prasugrel with percutaneous coronary intervention for treating acute coronary syndromes (review of technology appraisal guidance 182) (TA317)</t>
  </si>
  <si>
    <t>Lubiprostone for treating chronic idiopathic constipation (TA318)</t>
  </si>
  <si>
    <t>Ipilimumab for previously untreated advanced (unresectable or metastatic) melanoma (TA319)</t>
  </si>
  <si>
    <r>
      <t xml:space="preserve">Ipilimumab </t>
    </r>
    <r>
      <rPr>
        <sz val="10"/>
        <rFont val="Calibri"/>
        <family val="2"/>
      </rPr>
      <t>- an option, within its marketing authorisation, for treating adults with previously untreated advanced (unresectable or metastatic) melanoma, only if the manufacturer provides ipilimumab with the discount agreed in the patient access scheme.</t>
    </r>
  </si>
  <si>
    <r>
      <t xml:space="preserve">Enzalutamide </t>
    </r>
    <r>
      <rPr>
        <sz val="10"/>
        <rFont val="Calibri"/>
        <family val="2"/>
      </rPr>
      <t>- an option, within its marketing authorisation, for metastatic hormone-relapsed prostate cancer in adults whose disease has progressed during or after docetaxel-containing chemotherapy, only if the manufacturer provides enzalutamide with the discount agreed in the patient access scheme.</t>
    </r>
  </si>
  <si>
    <r>
      <t xml:space="preserve">Prasugrel 10mg </t>
    </r>
    <r>
      <rPr>
        <sz val="10"/>
        <rFont val="Calibri"/>
        <family val="2"/>
      </rPr>
      <t>- an option, in combination with aspirin, for preventing atherothrombotic events in adults with acute coronary syndrome (unstable angina, non-ST segment elevation myocardial infarction or ST segment elevation myocardial infarction) having primary or delayed percutaneous coronary intervention.</t>
    </r>
  </si>
  <si>
    <r>
      <t xml:space="preserve">Lubiprostone </t>
    </r>
    <r>
      <rPr>
        <sz val="10"/>
        <rFont val="Calibri"/>
        <family val="2"/>
      </rPr>
      <t>- an option for adults with chronic idiopathic constipation in whom treatment with at least 2 laxatives from different classes, at the highest tolerated recommended doses for at least 6 months, has failed to provide adequate relief and for whom invasive treatment for constipation is being considered.</t>
    </r>
  </si>
  <si>
    <t>Dimethyl fumarate for treating relapsing‑remitting multiple sclerosis (TA320)</t>
  </si>
  <si>
    <r>
      <t xml:space="preserve">Dimethyl fumarate </t>
    </r>
    <r>
      <rPr>
        <sz val="10"/>
        <rFont val="Calibri"/>
        <family val="2"/>
      </rPr>
      <t>- an option for treating adults with active relapsing-remitting multiple sclerosis (normally defined as 2 clinically significant relapses in the previous 2 years), only if they do not have highly active or rapidly evolving severe relapsing-remitting multiple sclerosis and the manufacturer provides the medicine with the discount agreed in the patient access scheme.</t>
    </r>
  </si>
  <si>
    <t>Lenalidomide for treating myelodysplastic syndromes associated with an isolated deletion 5q cytogenetic abnormality (TA322)</t>
  </si>
  <si>
    <r>
      <rPr>
        <b/>
        <sz val="10"/>
        <rFont val="Calibri"/>
        <family val="2"/>
      </rPr>
      <t xml:space="preserve">Lenalidomide </t>
    </r>
    <r>
      <rPr>
        <sz val="10"/>
        <rFont val="Calibri"/>
        <family val="2"/>
      </rPr>
      <t>- an option for treating transfusion-dependent anaemia caused by low or intermediate-1 risk myelodysplastic syndromes associated with an isolated deletion 5q cytogenetic abnormality when other options are insufficient or inadequate, with the proviso that the cost of the drug (excluding any related costs) for people who remain on treatment for more than 26 cycles will be met by the company.</t>
    </r>
  </si>
  <si>
    <r>
      <t xml:space="preserve">Dabrafenib </t>
    </r>
    <r>
      <rPr>
        <sz val="10"/>
        <rFont val="Calibri"/>
        <family val="2"/>
      </rPr>
      <t>- an option for treating unresectable or metastatic BRAF V600 mutation-positive melanoma only if the manufacturer provides the medicine with the discount agreed in the patient access scheme.</t>
    </r>
  </si>
  <si>
    <t>Dabrafenib for treating unresectable or metastatic BRAF V600 mutation-positive melanoma (TA321)</t>
  </si>
  <si>
    <t>Nalmefene for reducing alcohol consumption in people with alcohol dependence (TA325)</t>
  </si>
  <si>
    <t>Erythropoiesis-stimulating agents (epoetin and darbepoetin) for treating anaemia in people with cancer having chemotherapy (including review of TA142) (TA323)</t>
  </si>
  <si>
    <r>
      <rPr>
        <b/>
        <sz val="10"/>
        <color indexed="63"/>
        <rFont val="Calibri"/>
        <family val="2"/>
      </rPr>
      <t xml:space="preserve">Erythropoiesis-stimulating agents </t>
    </r>
    <r>
      <rPr>
        <sz val="10"/>
        <color indexed="63"/>
        <rFont val="Calibri"/>
        <family val="2"/>
      </rPr>
      <t xml:space="preserve">(epoetin alfa, beta, theta and zeta, and darbepoetin alfa) - options for treating anaemia in people with cancer who are having chemotherapy. If different agents are equally suitable, the product with the lowest cost should be used.
</t>
    </r>
  </si>
  <si>
    <t>Imatinib for the adjuvant treatment of gastrointestinal stromal tumours (review of TA196) (TA326)</t>
  </si>
  <si>
    <r>
      <rPr>
        <b/>
        <sz val="10"/>
        <rFont val="Calibri"/>
        <family val="2"/>
      </rPr>
      <t>Imatinib</t>
    </r>
    <r>
      <rPr>
        <sz val="10"/>
        <rFont val="Calibri"/>
        <family val="2"/>
      </rPr>
      <t xml:space="preserve"> - an option as adjuvant treatment for up to 3 years for adults who are at high risk of relapse after surgery for KIT (CD117)-positive gastrointestinal stromal tumours, as defined by the Miettinen 2006 criteria.</t>
    </r>
  </si>
  <si>
    <r>
      <t xml:space="preserve">Nalmefene - </t>
    </r>
    <r>
      <rPr>
        <sz val="10"/>
        <rFont val="Calibri"/>
        <family val="2"/>
      </rPr>
      <t xml:space="preserve">an option for reducing alcohol consumption, for people with alcohol dependence who have a high drinking risk level without physical withdrawal symptoms and who do not require immediate detoxification. Should only be prescribed in conjunction with continuous psychosocial support and be initiated only in patients who continue to have a high drinking risk level 2 weeks after initial assessment.
</t>
    </r>
  </si>
  <si>
    <r>
      <t xml:space="preserve">Idelalisib </t>
    </r>
    <r>
      <rPr>
        <sz val="10"/>
        <rFont val="Calibri"/>
        <family val="2"/>
      </rPr>
      <t>- unable to recommend NHS use because no evidence received from manufacturer</t>
    </r>
  </si>
  <si>
    <r>
      <rPr>
        <b/>
        <sz val="10"/>
        <rFont val="Calibri"/>
        <family val="2"/>
      </rPr>
      <t>Dabigatran etexilate</t>
    </r>
    <r>
      <rPr>
        <sz val="10"/>
        <rFont val="Calibri"/>
        <family val="2"/>
      </rPr>
      <t xml:space="preserve"> - an option for treatment and for secondary prevention of recurrent DVT and
PE</t>
    </r>
  </si>
  <si>
    <t>Dabigatran etexilate for the treatment and secondary prevention of deep vein thrombosis and/or pulmonary embolism (TA327)</t>
  </si>
  <si>
    <t>Idelalisib for treating follicular lymphoma that is refractory to 2 prior treatments (terminated appraisal) (TA328)</t>
  </si>
  <si>
    <t>Sofosbuvir for treating chronic hepatitis C (TA 330)</t>
  </si>
  <si>
    <t>Sipuleucel-T for treating asymptomatic or minimally symptomatic metastatic hormone-relapsed prostate cancer (TA 332)</t>
  </si>
  <si>
    <r>
      <rPr>
        <b/>
        <sz val="10"/>
        <rFont val="Calibri"/>
        <family val="2"/>
      </rPr>
      <t>Sofosbuvir</t>
    </r>
    <r>
      <rPr>
        <sz val="10"/>
        <rFont val="Calibri"/>
        <family val="2"/>
      </rPr>
      <t xml:space="preserve"> - an option, in combination with peginterferon alfa and ribavirin, or with ribavirin alone, for the treatment for adults with certain genotypes of chronic hepatitis C. </t>
    </r>
  </si>
  <si>
    <r>
      <rPr>
        <b/>
        <sz val="10"/>
        <rFont val="Calibri"/>
        <family val="2"/>
      </rPr>
      <t>Sipuleucel-T</t>
    </r>
    <r>
      <rPr>
        <sz val="10"/>
        <rFont val="Calibri"/>
        <family val="2"/>
      </rPr>
      <t xml:space="preserve"> - not recommended as a treatment for asymptomatic or minimally symptomatic metastatic non-visceral hormone-relapsed prostate cancer when chemotherapy is not yet suitable.</t>
    </r>
  </si>
  <si>
    <r>
      <rPr>
        <b/>
        <sz val="10"/>
        <color indexed="56"/>
        <rFont val="Calibri"/>
        <family val="2"/>
      </rPr>
      <t xml:space="preserve">Simeprevir </t>
    </r>
    <r>
      <rPr>
        <sz val="10"/>
        <color indexed="56"/>
        <rFont val="Calibri"/>
        <family val="2"/>
      </rPr>
      <t>- an option, in combination with peginterferon alfa and ribavirin, for treatment of genotypes 1 or 4 chronic hepatitis C.</t>
    </r>
  </si>
  <si>
    <t>Simeprevir in combination with peginterferon alfa and ribavirin for treating genotypes 1 and 4 chronic hepatitis C (TA 331)</t>
  </si>
  <si>
    <t>Regorafenib for metastatic colorectal cancer after treatment for metastatic disease (TA 334)</t>
  </si>
  <si>
    <r>
      <rPr>
        <b/>
        <sz val="10"/>
        <rFont val="Calibri"/>
        <family val="2"/>
      </rPr>
      <t xml:space="preserve">Regorafenib </t>
    </r>
    <r>
      <rPr>
        <sz val="10"/>
        <rFont val="Calibri"/>
        <family val="2"/>
      </rPr>
      <t>- unable to recommend NHS use because no evidence received from manufacturer</t>
    </r>
  </si>
  <si>
    <t xml:space="preserve">Infliximab, adalimumab and golimumab for treating moderately to severely active ulcerative colitis after the failure of conventional therapy (including a review of TA140 and TA262) (TA 329)
</t>
  </si>
  <si>
    <r>
      <rPr>
        <b/>
        <sz val="10"/>
        <rFont val="Calibri"/>
        <family val="2"/>
      </rPr>
      <t>Infliximab</t>
    </r>
    <r>
      <rPr>
        <sz val="10"/>
        <rFont val="Calibri"/>
        <family val="2"/>
      </rPr>
      <t xml:space="preserve">, </t>
    </r>
    <r>
      <rPr>
        <b/>
        <sz val="10"/>
        <rFont val="Calibri"/>
        <family val="2"/>
      </rPr>
      <t>adalimumab,</t>
    </r>
    <r>
      <rPr>
        <sz val="10"/>
        <rFont val="Calibri"/>
        <family val="2"/>
      </rPr>
      <t xml:space="preserve"> </t>
    </r>
    <r>
      <rPr>
        <b/>
        <sz val="10"/>
        <rFont val="Calibri"/>
        <family val="2"/>
      </rPr>
      <t>golimumab</t>
    </r>
    <r>
      <rPr>
        <sz val="10"/>
        <rFont val="Calibri"/>
        <family val="2"/>
      </rPr>
      <t xml:space="preserve"> - all options for treatment of moderately to severely active ulcerative colitis in adults whose disease has responded inadequately to, or who cannot tolerate or have medical contraindications to, conventional therapy. Golimumab only recommended if the 100 mg dose is provided at same cost as the 50 mg dose, as agreed in the patient access scheme. Infliximab also an option for children and young people aged 6-17 years. Treatment should be continued for at least 12 months, unless it fails. Specialists should then discuss the benefits and risks of continuing or stopping treatment. Treatment should only be continued if there is clear evidence of response. Treatment should be reassessed at least every 12 months. A trial withdrawal should be considered for patients in stable clinical remission. People whose disease relapses after treatment is stopped should have the option to start treatment again.
</t>
    </r>
  </si>
  <si>
    <t xml:space="preserve">Axitinib for treating advanced renal cell carcinoma after failure of prior systemic treatment (TA 333)
</t>
  </si>
  <si>
    <r>
      <t xml:space="preserve">Axitinib </t>
    </r>
    <r>
      <rPr>
        <sz val="10"/>
        <rFont val="Calibri"/>
        <family val="2"/>
      </rPr>
      <t>- an option for treatment of advanced renal cell carcinoma after failure with a first-line tyrosine kinase inhibitor, e.g. sunitinib, or a cytokine, only if the drug is provided with the discount agreed in the patient access scheme. If it is considered for use after any other first‑line treatments, the prescriber should obtain patient's written consent and follow General Medical Council guidance on prescribing unlicensed medicines. Use after tyrosine kinase inhibitors other than sunitinib is not subject to statutory funding.</t>
    </r>
  </si>
  <si>
    <t>Rivaroxaban for preventing adverse outcomes after acute management of acute coronary syndrome (TA 335)</t>
  </si>
  <si>
    <r>
      <t>Telaprevir</t>
    </r>
    <r>
      <rPr>
        <sz val="10"/>
        <rFont val="Calibri"/>
        <family val="2"/>
      </rPr>
      <t xml:space="preserve"> – recommended with peginterferon and ribavirin in compensated liver disease  in  untreated patients, or those unresponsive to previous interferon treatments.</t>
    </r>
  </si>
  <si>
    <r>
      <t>For first-line treatment of chronic phase Philadelphia-chromosome-positive CML:</t>
    </r>
    <r>
      <rPr>
        <b/>
        <sz val="10"/>
        <rFont val="Calibri"/>
        <family val="2"/>
      </rPr>
      <t xml:space="preserve">
Imatinib</t>
    </r>
    <r>
      <rPr>
        <sz val="10"/>
        <rFont val="Calibri"/>
        <family val="2"/>
      </rPr>
      <t xml:space="preserve"> – recommended as an option.
</t>
    </r>
    <r>
      <rPr>
        <b/>
        <sz val="10"/>
        <rFont val="Calibri"/>
        <family val="2"/>
      </rPr>
      <t>Nilotinib</t>
    </r>
    <r>
      <rPr>
        <sz val="10"/>
        <rFont val="Calibri"/>
        <family val="2"/>
      </rPr>
      <t xml:space="preserve"> – recommended as an option only under a patient access scheme.
</t>
    </r>
    <r>
      <rPr>
        <b/>
        <sz val="10"/>
        <rFont val="Calibri"/>
        <family val="2"/>
      </rPr>
      <t>Dasatinib</t>
    </r>
    <r>
      <rPr>
        <sz val="10"/>
        <rFont val="Calibri"/>
        <family val="2"/>
      </rPr>
      <t xml:space="preserve"> – not recommended.</t>
    </r>
  </si>
  <si>
    <r>
      <t>Bone metastases from solid tumours - denosumab (</t>
    </r>
    <r>
      <rPr>
        <b/>
        <sz val="10"/>
        <color indexed="12"/>
        <rFont val="Calibri"/>
        <family val="2"/>
      </rPr>
      <t>TA265</t>
    </r>
    <r>
      <rPr>
        <sz val="10"/>
        <color indexed="12"/>
        <rFont val="Calibri"/>
        <family val="2"/>
      </rPr>
      <t>)</t>
    </r>
  </si>
  <si>
    <r>
      <t>Bevacizumab with Capecitabine</t>
    </r>
    <r>
      <rPr>
        <sz val="10"/>
        <rFont val="Calibri"/>
        <family val="2"/>
      </rPr>
      <t xml:space="preserve"> – not recommended when other chemotherapy (inc. taxanes, anthracyclines) is not appropriate, or if taxanes or anthracyclines given in past 12mths.</t>
    </r>
  </si>
  <si>
    <r>
      <t>Denosumab</t>
    </r>
    <r>
      <rPr>
        <sz val="10"/>
        <rFont val="Calibri"/>
        <family val="2"/>
      </rPr>
      <t xml:space="preserve"> – a recommended option instead of a bisphosphonate for preventing skeletal-related events caused by bone metastases from solid tumours. </t>
    </r>
    <r>
      <rPr>
        <b/>
        <sz val="10"/>
        <rFont val="Calibri"/>
        <family val="2"/>
      </rPr>
      <t>Not</t>
    </r>
    <r>
      <rPr>
        <sz val="10"/>
        <rFont val="Calibri"/>
        <family val="2"/>
      </rPr>
      <t xml:space="preserve"> recommended for bone metastases from prostate cancer.  </t>
    </r>
  </si>
  <si>
    <r>
      <t>Stroke (acute, ischaemic) - alteplase (</t>
    </r>
    <r>
      <rPr>
        <b/>
        <sz val="10"/>
        <color indexed="12"/>
        <rFont val="Calibri"/>
        <family val="2"/>
      </rPr>
      <t>TA264</t>
    </r>
    <r>
      <rPr>
        <sz val="10"/>
        <color indexed="12"/>
        <rFont val="Calibri"/>
        <family val="2"/>
      </rPr>
      <t>)</t>
    </r>
  </si>
  <si>
    <r>
      <t>Alteplase</t>
    </r>
    <r>
      <rPr>
        <sz val="10"/>
        <rFont val="Calibri"/>
        <family val="2"/>
      </rPr>
      <t xml:space="preserve"> – a recommended option within 4.5 hours of an acute ischaemic stroke if imaging shows no haemorrhage.</t>
    </r>
  </si>
  <si>
    <r>
      <t xml:space="preserve">Erlotinib </t>
    </r>
    <r>
      <rPr>
        <sz val="10"/>
        <rFont val="Calibri"/>
        <family val="2"/>
      </rPr>
      <t>– not recommended as maintenance after platinum-chemotherapy</t>
    </r>
    <r>
      <rPr>
        <sz val="10"/>
        <color indexed="46"/>
        <rFont val="Calibri"/>
        <family val="2"/>
      </rPr>
      <t>.</t>
    </r>
  </si>
  <si>
    <r>
      <t xml:space="preserve">Cetuximab </t>
    </r>
    <r>
      <rPr>
        <sz val="10"/>
        <rFont val="Calibri"/>
        <family val="2"/>
      </rPr>
      <t xml:space="preserve">– not recommended alone or in combination.
</t>
    </r>
    <r>
      <rPr>
        <b/>
        <sz val="10"/>
        <rFont val="Calibri"/>
        <family val="2"/>
      </rPr>
      <t>Bevacizumab</t>
    </r>
    <r>
      <rPr>
        <sz val="10"/>
        <rFont val="Calibri"/>
        <family val="2"/>
      </rPr>
      <t xml:space="preserve"> – not recommended with fluoropyrimidines. 
</t>
    </r>
    <r>
      <rPr>
        <b/>
        <sz val="10"/>
        <rFont val="Calibri"/>
        <family val="2"/>
      </rPr>
      <t>Panitumumab</t>
    </r>
    <r>
      <rPr>
        <sz val="10"/>
        <rFont val="Calibri"/>
        <family val="2"/>
      </rPr>
      <t xml:space="preserve"> – not recommended.</t>
    </r>
  </si>
  <si>
    <r>
      <t xml:space="preserve">Thalidomide </t>
    </r>
    <r>
      <rPr>
        <sz val="10"/>
        <rFont val="Calibri"/>
        <family val="2"/>
      </rPr>
      <t>– a recommended</t>
    </r>
    <r>
      <rPr>
        <sz val="10"/>
        <color indexed="10"/>
        <rFont val="Calibri"/>
        <family val="2"/>
      </rPr>
      <t xml:space="preserve"> </t>
    </r>
    <r>
      <rPr>
        <sz val="10"/>
        <rFont val="Calibri"/>
        <family val="2"/>
      </rPr>
      <t>option for specified people with multiple myeloma.</t>
    </r>
    <r>
      <rPr>
        <b/>
        <sz val="10"/>
        <rFont val="Calibri"/>
        <family val="2"/>
      </rPr>
      <t xml:space="preserve"> 
Bortezomib </t>
    </r>
    <r>
      <rPr>
        <sz val="10"/>
        <rFont val="Calibri"/>
        <family val="2"/>
      </rPr>
      <t>– a recommended option only if thalidomide not tolerated or suitable.</t>
    </r>
  </si>
  <si>
    <r>
      <t>Aripiprazole</t>
    </r>
    <r>
      <rPr>
        <sz val="10"/>
        <rFont val="Calibri"/>
        <family val="2"/>
      </rPr>
      <t xml:space="preserve"> – a recommended </t>
    </r>
    <r>
      <rPr>
        <sz val="10"/>
        <rFont val="Calibri"/>
        <family val="2"/>
      </rPr>
      <t xml:space="preserve">option </t>
    </r>
    <r>
      <rPr>
        <sz val="10"/>
        <rFont val="Calibri"/>
        <family val="2"/>
      </rPr>
      <t>in 15 to 17 year olds with schizophrenia if risperidone unresponsive/ unsuitable.</t>
    </r>
  </si>
  <si>
    <r>
      <rPr>
        <b/>
        <sz val="10"/>
        <rFont val="Calibri"/>
        <family val="2"/>
      </rPr>
      <t xml:space="preserve">Bendamustine </t>
    </r>
    <r>
      <rPr>
        <sz val="10"/>
        <rFont val="Calibri"/>
        <family val="2"/>
      </rPr>
      <t xml:space="preserve">– a recommended </t>
    </r>
    <r>
      <rPr>
        <sz val="10"/>
        <rFont val="Calibri"/>
        <family val="2"/>
      </rPr>
      <t>option</t>
    </r>
    <r>
      <rPr>
        <sz val="10"/>
        <rFont val="Calibri"/>
        <family val="2"/>
      </rPr>
      <t xml:space="preserve"> for untreated chronic lymphocytic leukaemia of Binet stage B or C where fludarabine cannot be used.</t>
    </r>
  </si>
  <si>
    <r>
      <rPr>
        <b/>
        <sz val="10"/>
        <rFont val="Calibri"/>
        <family val="2"/>
      </rPr>
      <t>Pazopanib</t>
    </r>
    <r>
      <rPr>
        <sz val="10"/>
        <rFont val="Calibri"/>
        <family val="2"/>
      </rPr>
      <t xml:space="preserve"> – a recommended option for some people with renal cell carcinoma.</t>
    </r>
  </si>
  <si>
    <r>
      <t xml:space="preserve">Azacitidine </t>
    </r>
    <r>
      <rPr>
        <sz val="10"/>
        <rFont val="Calibri"/>
        <family val="2"/>
      </rPr>
      <t>– a recommended option for specified adults not eligible for haematopoietic stem cell transplantation.</t>
    </r>
  </si>
  <si>
    <r>
      <rPr>
        <b/>
        <sz val="10"/>
        <rFont val="Calibri"/>
        <family val="2"/>
      </rPr>
      <t>Prucalopride</t>
    </r>
    <r>
      <rPr>
        <sz val="10"/>
        <rFont val="Calibri"/>
        <family val="2"/>
      </rPr>
      <t xml:space="preserve"> – recommended as an option for women with chronic constipation after failure of high dose laxatives.</t>
    </r>
  </si>
  <si>
    <r>
      <rPr>
        <b/>
        <sz val="10"/>
        <rFont val="Calibri"/>
        <family val="2"/>
      </rPr>
      <t>Denosumab</t>
    </r>
    <r>
      <rPr>
        <sz val="10"/>
        <rFont val="Calibri"/>
        <family val="2"/>
      </rPr>
      <t xml:space="preserve"> – a recommended </t>
    </r>
    <r>
      <rPr>
        <sz val="10"/>
        <rFont val="Calibri"/>
        <family val="2"/>
      </rPr>
      <t>option</t>
    </r>
    <r>
      <rPr>
        <sz val="10"/>
        <rFont val="Calibri"/>
        <family val="2"/>
      </rPr>
      <t xml:space="preserve"> for primary and secondary prevention of fractures in postmenopausal women with osteoporosis if oral bisphosphonates not suitable.</t>
    </r>
  </si>
  <si>
    <r>
      <t xml:space="preserve">Agomelatine </t>
    </r>
    <r>
      <rPr>
        <sz val="10"/>
        <rFont val="Calibri"/>
        <family val="2"/>
      </rPr>
      <t>– unable to recommend NHS use for major depressive episodes. TA terminated due to lack of evidence submission.</t>
    </r>
  </si>
  <si>
    <r>
      <t>Idiopathic pulmonary fibrosis - pirfenidone (</t>
    </r>
    <r>
      <rPr>
        <b/>
        <sz val="10"/>
        <color indexed="12"/>
        <rFont val="Calibri"/>
        <family val="2"/>
      </rPr>
      <t>TA282</t>
    </r>
    <r>
      <rPr>
        <sz val="10"/>
        <color indexed="12"/>
        <rFont val="Calibri"/>
        <family val="2"/>
      </rPr>
      <t>)</t>
    </r>
  </si>
  <si>
    <r>
      <t xml:space="preserve">Ranibizumab – </t>
    </r>
    <r>
      <rPr>
        <sz val="10"/>
        <color indexed="63"/>
        <rFont val="Calibri"/>
        <family val="2"/>
      </rPr>
      <t>recommended as an option for treating visual impairment due to choroidal neovascularisation secondary to pathological myopia as part of a patient access scheme.</t>
    </r>
  </si>
  <si>
    <r>
      <t>Peginterferon alfa plus ribavirin</t>
    </r>
    <r>
      <rPr>
        <sz val="10"/>
        <rFont val="Arial"/>
        <family val="0"/>
      </rPr>
      <t xml:space="preserve"> </t>
    </r>
    <r>
      <rPr>
        <sz val="10"/>
        <rFont val="Calibri"/>
        <family val="2"/>
      </rPr>
      <t xml:space="preserve"> –  recommended, within its marketing authorisation, as an option for treating chronic hepatitis C in children and young people.</t>
    </r>
  </si>
  <si>
    <r>
      <t>Fluocinolone acetonide intravitreal implant</t>
    </r>
    <r>
      <rPr>
        <sz val="10"/>
        <rFont val="Calibri"/>
        <family val="2"/>
      </rPr>
      <t xml:space="preserve">  –  recommended as an option for treating chronic diabetic macular oedema that is insufficiently responsive to available therapies only if the implant is to be used in an eye with an intraocular (pseudophakic) lens and as part of a patient access scheme. </t>
    </r>
  </si>
  <si>
    <r>
      <t xml:space="preserve">Canakinumab </t>
    </r>
    <r>
      <rPr>
        <sz val="10"/>
        <color indexed="63"/>
        <rFont val="Calibri"/>
        <family val="2"/>
      </rPr>
      <t xml:space="preserve"> –  unable to recommend NHS use because no evidence submission was received from the manufacturer.</t>
    </r>
  </si>
  <si>
    <r>
      <t>Multiple sclerosis (relapsing) - teriflunomide (</t>
    </r>
    <r>
      <rPr>
        <b/>
        <sz val="10"/>
        <color indexed="12"/>
        <rFont val="Calibri"/>
        <family val="2"/>
      </rPr>
      <t>TA303</t>
    </r>
    <r>
      <rPr>
        <sz val="10"/>
        <color indexed="12"/>
        <rFont val="Calibri"/>
        <family val="2"/>
      </rPr>
      <t>)</t>
    </r>
  </si>
  <si>
    <r>
      <t>Teriflunomide</t>
    </r>
    <r>
      <rPr>
        <sz val="10"/>
        <rFont val="Calibri"/>
        <family val="2"/>
      </rPr>
      <t xml:space="preserve"> – recommended as a possible treatment under a patient access scheme for active relapsing-remitting MS that isn’t highly active or rapidly evolving.</t>
    </r>
  </si>
  <si>
    <r>
      <t>Gout - canakinumab (terminated appraisal) (</t>
    </r>
    <r>
      <rPr>
        <b/>
        <sz val="10"/>
        <color indexed="12"/>
        <rFont val="Calibri"/>
        <family val="2"/>
      </rPr>
      <t>TA281</t>
    </r>
    <r>
      <rPr>
        <sz val="10"/>
        <color indexed="12"/>
        <rFont val="Calibri"/>
        <family val="2"/>
      </rPr>
      <t>)</t>
    </r>
  </si>
  <si>
    <r>
      <t>Rheumatoid arthritis - abatacept (2nd line) (rapid review of TA234) (</t>
    </r>
    <r>
      <rPr>
        <b/>
        <sz val="10"/>
        <color indexed="12"/>
        <rFont val="Calibri"/>
        <family val="2"/>
      </rPr>
      <t>TA280</t>
    </r>
    <r>
      <rPr>
        <sz val="10"/>
        <color indexed="12"/>
        <rFont val="Calibri"/>
        <family val="2"/>
      </rPr>
      <t>)</t>
    </r>
  </si>
  <si>
    <r>
      <t>Asthma (severe, persistent, patients aged 6+, adults) - omalizumab (rev TA133, TA201) (</t>
    </r>
    <r>
      <rPr>
        <b/>
        <sz val="10"/>
        <color indexed="12"/>
        <rFont val="Calibri"/>
        <family val="2"/>
      </rPr>
      <t>TA278</t>
    </r>
    <r>
      <rPr>
        <sz val="10"/>
        <color indexed="12"/>
        <rFont val="Calibri"/>
        <family val="2"/>
      </rPr>
      <t>)</t>
    </r>
  </si>
  <si>
    <r>
      <t>Apixaban –</t>
    </r>
    <r>
      <rPr>
        <sz val="10"/>
        <rFont val="Calibri"/>
        <family val="2"/>
      </rPr>
      <t xml:space="preserve"> recommended as a option for prevention of stroke and systemic embolism in people with atrial fibrillation and one or more risk factors, but without underlying heart valve disease.</t>
    </r>
  </si>
  <si>
    <t>Lung cancer (non small cell, EGFR mutation positive) - afatinib (TA310)</t>
  </si>
  <si>
    <t>2014-15</t>
  </si>
  <si>
    <t xml:space="preserve">Adherence statistics for 2014-15          </t>
  </si>
  <si>
    <t>Lung cancer (non small cell, non squamous) - pemetrexed (TA309)</t>
  </si>
  <si>
    <r>
      <t>Afatinib</t>
    </r>
    <r>
      <rPr>
        <sz val="10"/>
        <rFont val="Calibri"/>
        <family val="2"/>
      </rPr>
      <t xml:space="preserve"> - an option for adults with locally advanced or metastatic non-small-cell lung cancer if they have the EGFR-TK mutation and have not had a EGFR-TK inhibitor previously and the drug is provided at the discount agreed in the patient access scheme.</t>
    </r>
  </si>
  <si>
    <r>
      <t>Pemetrexed</t>
    </r>
    <r>
      <rPr>
        <sz val="10"/>
        <color indexed="63"/>
        <rFont val="Calibri"/>
        <family val="2"/>
      </rPr>
      <t xml:space="preserve"> - not recommended as maintenance treatment for locally advanced or metastatic non-squamous non-small-cell lung cancer after induction therapy with pemetrexed and cisplatin.</t>
    </r>
  </si>
  <si>
    <t>Multiple myeloma - bortezomib (induction therapy) (TA311)</t>
  </si>
  <si>
    <r>
      <t>Bortezomib</t>
    </r>
    <r>
      <rPr>
        <sz val="10"/>
        <rFont val="Calibri"/>
        <family val="2"/>
      </rPr>
      <t xml:space="preserve"> - an option, in combination with dexamethasone, or with dexamethasone and thalidomide, for the induction treatment of adults with previously untreated multiple myeloma, who are eligible for high-dose chemotherapy with haematopoietic stem cell transplantation.</t>
    </r>
  </si>
  <si>
    <r>
      <t>Ranibizumab</t>
    </r>
    <r>
      <rPr>
        <sz val="10"/>
        <rFont val="Calibri"/>
        <family val="2"/>
      </rPr>
      <t xml:space="preserve"> – possible treatment for problems with sight due to diabetic macular oedema if the eye has a central retinal thickness of 400 micrometres or more at the start of treatment, only as part of an agreed patient access scheme. 
</t>
    </r>
  </si>
  <si>
    <r>
      <t>Tobramycin and colistimethate sodium dry powders for inhalation</t>
    </r>
    <r>
      <rPr>
        <sz val="10"/>
        <color indexed="63"/>
        <rFont val="Calibri"/>
        <family val="2"/>
      </rPr>
      <t xml:space="preserve"> – recommended as possible treatments for chronic pseudomonas lung infection in some people with cystic fibrosis, only as part of agreed patient access schemes. NB At time of publication, implementation guidance applies only to tobramycin as colistimethate is not available.</t>
    </r>
  </si>
  <si>
    <r>
      <t xml:space="preserve">Methylnaltrexone – </t>
    </r>
    <r>
      <rPr>
        <sz val="10"/>
        <color indexed="63"/>
        <rFont val="Calibri"/>
        <family val="2"/>
      </rPr>
      <t>unable to recommend NHS use for treating opioid-induced bowel dysfunction in people with advanced illness receiving palliative care because no evidence submission was received from the manufacturer.</t>
    </r>
  </si>
  <si>
    <r>
      <t xml:space="preserve">Omalizumab </t>
    </r>
    <r>
      <rPr>
        <sz val="10"/>
        <color indexed="63"/>
        <rFont val="Calibri"/>
        <family val="2"/>
      </rPr>
      <t>– recommended as possible additional treatment to standard therapy for some people aged 6 years and over with severe persistent allergic asthma who need continuous or frequent oral steroids.</t>
    </r>
  </si>
  <si>
    <r>
      <rPr>
        <b/>
        <sz val="10"/>
        <rFont val="Calibri"/>
        <family val="2"/>
      </rPr>
      <t>Abatacept</t>
    </r>
    <r>
      <rPr>
        <sz val="10"/>
        <rFont val="Calibri"/>
        <family val="2"/>
      </rPr>
      <t xml:space="preserve"> – recommended with methotrexate as possible treatment option if ‘highly active’ condition and methotrexate and one other DMARD not effective. Review 6-monthly for continued efficacy.</t>
    </r>
  </si>
  <si>
    <r>
      <rPr>
        <b/>
        <sz val="10"/>
        <rFont val="Calibri"/>
        <family val="2"/>
      </rPr>
      <t>Tadalafil</t>
    </r>
    <r>
      <rPr>
        <sz val="10"/>
        <rFont val="Calibri"/>
        <family val="2"/>
      </rPr>
      <t xml:space="preserve"> –  unable to recommend NHS use because no evidence received from manufacturer.</t>
    </r>
  </si>
  <si>
    <r>
      <rPr>
        <b/>
        <sz val="10"/>
        <rFont val="Calibri"/>
        <family val="2"/>
      </rPr>
      <t>Pirfenidone</t>
    </r>
    <r>
      <rPr>
        <sz val="10"/>
        <rFont val="Calibri"/>
        <family val="2"/>
      </rPr>
      <t xml:space="preserve"> – recommended as possible treatment for patients with FVC between 50% and 80% of expected. Stop if disease worsens.</t>
    </r>
  </si>
  <si>
    <t>This spreadsheet is updated monthly and enables self-audit of a medicines formulary for adherence to current NICE Technology Appraisals.</t>
  </si>
  <si>
    <t>2013-14</t>
  </si>
  <si>
    <t xml:space="preserve">Adherence statistics for 2013-14          </t>
  </si>
  <si>
    <r>
      <t>Schizophrenia or bipolar disorder - loxapine inhalation (terminated appraisal) (</t>
    </r>
    <r>
      <rPr>
        <b/>
        <sz val="10"/>
        <color indexed="12"/>
        <rFont val="Calibri"/>
        <family val="2"/>
      </rPr>
      <t>TA286</t>
    </r>
    <r>
      <rPr>
        <sz val="10"/>
        <color indexed="12"/>
        <rFont val="Calibri"/>
        <family val="2"/>
      </rPr>
      <t>)</t>
    </r>
  </si>
  <si>
    <r>
      <t>Ovarian, fallopian tube and primary peritoneal cancer (recurrent advanced, platinum-sensitive or partially platinum-sensitive) - bevacizumab (</t>
    </r>
    <r>
      <rPr>
        <b/>
        <sz val="10"/>
        <color indexed="12"/>
        <rFont val="Calibri"/>
        <family val="2"/>
      </rPr>
      <t>TA285</t>
    </r>
    <r>
      <rPr>
        <sz val="10"/>
        <color indexed="12"/>
        <rFont val="Calibri"/>
        <family val="2"/>
      </rPr>
      <t>)</t>
    </r>
  </si>
  <si>
    <r>
      <t>Bevacizumab in combination with paclitaxel and carboplatin for first-line treatment of advanced ovarian cancer (</t>
    </r>
    <r>
      <rPr>
        <b/>
        <sz val="10"/>
        <color indexed="12"/>
        <rFont val="Calibri"/>
        <family val="2"/>
      </rPr>
      <t>TA284</t>
    </r>
    <r>
      <rPr>
        <sz val="10"/>
        <color indexed="12"/>
        <rFont val="Calibri"/>
        <family val="2"/>
      </rPr>
      <t>)</t>
    </r>
  </si>
  <si>
    <r>
      <t>Macular oedema (retinal vein occlusion) - ranibizumab (</t>
    </r>
    <r>
      <rPr>
        <b/>
        <sz val="10"/>
        <color indexed="12"/>
        <rFont val="Calibri"/>
        <family val="2"/>
      </rPr>
      <t>TA283</t>
    </r>
    <r>
      <rPr>
        <sz val="10"/>
        <color indexed="12"/>
        <rFont val="Calibri"/>
        <family val="2"/>
      </rPr>
      <t>)</t>
    </r>
  </si>
  <si>
    <r>
      <t>Ranibizumab</t>
    </r>
    <r>
      <rPr>
        <sz val="10"/>
        <color indexed="63"/>
        <rFont val="Calibri"/>
        <family val="2"/>
      </rPr>
      <t xml:space="preserve"> – recommended as possible treatment as part of a patient access scheme: for central retinal vein occlusion; or for branch retinal vein occlusion if laser ineffective or unsuitable.</t>
    </r>
  </si>
  <si>
    <r>
      <rPr>
        <b/>
        <sz val="10"/>
        <rFont val="Calibri"/>
        <family val="2"/>
      </rPr>
      <t>Bevacizumab</t>
    </r>
    <r>
      <rPr>
        <sz val="10"/>
        <rFont val="Calibri"/>
        <family val="2"/>
      </rPr>
      <t xml:space="preserve"> – not recommended with paclitaxel and carboplatin (includes fallopian tube and primary peritoneal cancer).</t>
    </r>
  </si>
  <si>
    <r>
      <t>Bevacizumab</t>
    </r>
    <r>
      <rPr>
        <sz val="10"/>
        <color indexed="63"/>
        <rFont val="Calibri"/>
        <family val="2"/>
      </rPr>
      <t xml:space="preserve"> – not recommended with gemcitabine and carboplatin for first recurrence that has not been previously treated with bevacizumab or other vascular endothelial growth factor inhibitors. </t>
    </r>
  </si>
  <si>
    <r>
      <rPr>
        <b/>
        <sz val="10"/>
        <rFont val="Calibri"/>
        <family val="2"/>
      </rPr>
      <t>Loxapine</t>
    </r>
    <r>
      <rPr>
        <sz val="10"/>
        <rFont val="Calibri"/>
        <family val="2"/>
      </rPr>
      <t xml:space="preserve"> – unable to recommend NHS use for </t>
    </r>
    <r>
      <rPr>
        <sz val="10"/>
        <color indexed="63"/>
        <rFont val="Calibri"/>
        <family val="2"/>
      </rPr>
      <t xml:space="preserve">acute agitation and disturbed behaviours in schizophrenia and bipolar disorder, </t>
    </r>
    <r>
      <rPr>
        <sz val="10"/>
        <rFont val="Calibri"/>
        <family val="2"/>
      </rPr>
      <t>because no evidence submission was received from the manufacturer.</t>
    </r>
  </si>
  <si>
    <r>
      <t xml:space="preserve">Canakinumab </t>
    </r>
    <r>
      <rPr>
        <sz val="10"/>
        <color indexed="63"/>
        <rFont val="Calibri"/>
        <family val="2"/>
      </rPr>
      <t>– unable to recommend NHS use because no evidence received from manufacturer.</t>
    </r>
  </si>
  <si>
    <r>
      <rPr>
        <sz val="10"/>
        <color indexed="12"/>
        <rFont val="Calibri"/>
        <family val="2"/>
      </rPr>
      <t>Stroke and systemic embolism (prevention, non-valvular atrial fibrillation) - apixaban (</t>
    </r>
    <r>
      <rPr>
        <b/>
        <sz val="10"/>
        <color indexed="12"/>
        <rFont val="Calibri"/>
        <family val="2"/>
      </rPr>
      <t>TA275</t>
    </r>
    <r>
      <rPr>
        <sz val="10"/>
        <color indexed="12"/>
        <rFont val="Calibri"/>
        <family val="2"/>
      </rPr>
      <t>)</t>
    </r>
  </si>
  <si>
    <r>
      <t>Macular oedema (diabetic) - ranibizumab (</t>
    </r>
    <r>
      <rPr>
        <b/>
        <sz val="10"/>
        <color indexed="12"/>
        <rFont val="Calibri"/>
        <family val="2"/>
      </rPr>
      <t>TA274</t>
    </r>
    <r>
      <rPr>
        <sz val="10"/>
        <color indexed="12"/>
        <rFont val="Calibri"/>
        <family val="2"/>
      </rPr>
      <t>). Review of TA 237</t>
    </r>
  </si>
  <si>
    <r>
      <t>Methylnaltrexone for treating opioid-induced bowel dysfunction in people with advanced illness receiving palliative care (terminated appraisal) (</t>
    </r>
    <r>
      <rPr>
        <b/>
        <sz val="10"/>
        <color indexed="12"/>
        <rFont val="Calibri"/>
        <family val="2"/>
      </rPr>
      <t>TA277</t>
    </r>
    <r>
      <rPr>
        <sz val="10"/>
        <color indexed="12"/>
        <rFont val="Calibri"/>
        <family val="2"/>
      </rPr>
      <t>)</t>
    </r>
  </si>
  <si>
    <r>
      <t>Cystic fibrosis (pseudomonas lung infection) - colistimethate sodium and tobramycin (</t>
    </r>
    <r>
      <rPr>
        <b/>
        <sz val="10"/>
        <color indexed="12"/>
        <rFont val="Calibri"/>
        <family val="2"/>
      </rPr>
      <t>TA276</t>
    </r>
    <r>
      <rPr>
        <sz val="10"/>
        <color indexed="12"/>
        <rFont val="Calibri"/>
        <family val="2"/>
      </rPr>
      <t>)</t>
    </r>
  </si>
  <si>
    <r>
      <t>Pulmonary embolism and recurrent venous thromboembolism - rivaroxaban (</t>
    </r>
    <r>
      <rPr>
        <b/>
        <sz val="10"/>
        <color indexed="12"/>
        <rFont val="Calibri"/>
        <family val="2"/>
      </rPr>
      <t>TA287</t>
    </r>
    <r>
      <rPr>
        <sz val="10"/>
        <color indexed="12"/>
        <rFont val="Calibri"/>
        <family val="2"/>
      </rPr>
      <t>)</t>
    </r>
  </si>
  <si>
    <r>
      <t>Type 2 diabetes - Dapagliflozin combination therapy (</t>
    </r>
    <r>
      <rPr>
        <b/>
        <sz val="10"/>
        <color indexed="12"/>
        <rFont val="Calibri"/>
        <family val="2"/>
      </rPr>
      <t>TA288</t>
    </r>
    <r>
      <rPr>
        <sz val="10"/>
        <color indexed="12"/>
        <rFont val="Calibri"/>
        <family val="2"/>
      </rPr>
      <t>)</t>
    </r>
  </si>
  <si>
    <r>
      <t>Myelofibrosis (splenomegaly, symptoms) - ruxolitinib (</t>
    </r>
    <r>
      <rPr>
        <b/>
        <sz val="10"/>
        <color indexed="12"/>
        <rFont val="Calibri"/>
        <family val="2"/>
      </rPr>
      <t>TA289</t>
    </r>
    <r>
      <rPr>
        <sz val="10"/>
        <color indexed="12"/>
        <rFont val="Calibri"/>
        <family val="2"/>
      </rPr>
      <t>)</t>
    </r>
  </si>
  <si>
    <r>
      <t>Overactive bladder - mirabegron (</t>
    </r>
    <r>
      <rPr>
        <b/>
        <sz val="10"/>
        <color indexed="12"/>
        <rFont val="Calibri"/>
        <family val="2"/>
      </rPr>
      <t>TA290</t>
    </r>
    <r>
      <rPr>
        <sz val="10"/>
        <color indexed="12"/>
        <rFont val="Calibri"/>
        <family val="2"/>
      </rPr>
      <t>)</t>
    </r>
  </si>
  <si>
    <r>
      <t>Gout (tophaceous, severe debilitating, chronic) - pegloticase (</t>
    </r>
    <r>
      <rPr>
        <b/>
        <sz val="10"/>
        <color indexed="12"/>
        <rFont val="Calibri"/>
        <family val="2"/>
      </rPr>
      <t>TA291</t>
    </r>
    <r>
      <rPr>
        <sz val="10"/>
        <color indexed="12"/>
        <rFont val="Calibri"/>
        <family val="2"/>
      </rPr>
      <t>)</t>
    </r>
  </si>
  <si>
    <r>
      <t>Rivaroxaban</t>
    </r>
    <r>
      <rPr>
        <sz val="10"/>
        <color indexed="63"/>
        <rFont val="Calibri"/>
        <family val="2"/>
      </rPr>
      <t xml:space="preserve"> – recommended as possible treatment for PE, and to prevent recurrent DVT or PE.</t>
    </r>
  </si>
  <si>
    <r>
      <t>Ruxolitinib</t>
    </r>
    <r>
      <rPr>
        <sz val="10"/>
        <color indexed="63"/>
        <rFont val="Calibri"/>
        <family val="2"/>
      </rPr>
      <t xml:space="preserve"> – not recommended for people with an enlarged spleen or symptoms from myelofibrosis.</t>
    </r>
  </si>
  <si>
    <r>
      <rPr>
        <b/>
        <sz val="10"/>
        <rFont val="Calibri"/>
        <family val="2"/>
      </rPr>
      <t>Mirabegron</t>
    </r>
    <r>
      <rPr>
        <sz val="10"/>
        <rFont val="Calibri"/>
        <family val="2"/>
      </rPr>
      <t xml:space="preserve"> – recommended as possible treatment for overactive bladder if antimuscarinics are ineffective, contra-indicated, or not tolerated.</t>
    </r>
  </si>
  <si>
    <r>
      <t>Pegloticase</t>
    </r>
    <r>
      <rPr>
        <sz val="10"/>
        <color indexed="63"/>
        <rFont val="Calibri"/>
        <family val="2"/>
      </rPr>
      <t xml:space="preserve"> – not recommended for people who respond inadequately to oral drugs or for whom they are contra-indicated.</t>
    </r>
  </si>
  <si>
    <t>Macular degeneration (wet age-related) - aflibercept (1st line) (TA294)</t>
  </si>
  <si>
    <r>
      <t>Thrombocytopenic purpura - eltrombopag (</t>
    </r>
    <r>
      <rPr>
        <b/>
        <sz val="10"/>
        <color indexed="12"/>
        <rFont val="Calibri"/>
        <family val="2"/>
      </rPr>
      <t>TA293</t>
    </r>
    <r>
      <rPr>
        <sz val="10"/>
        <color indexed="12"/>
        <rFont val="Calibri"/>
        <family val="2"/>
      </rPr>
      <t>)</t>
    </r>
  </si>
  <si>
    <r>
      <t>Bipolar disorder (children) - aripiprazole (</t>
    </r>
    <r>
      <rPr>
        <b/>
        <sz val="10"/>
        <color indexed="12"/>
        <rFont val="Calibri"/>
        <family val="2"/>
      </rPr>
      <t>TA292</t>
    </r>
    <r>
      <rPr>
        <sz val="10"/>
        <color indexed="12"/>
        <rFont val="Calibri"/>
        <family val="2"/>
      </rPr>
      <t>)</t>
    </r>
  </si>
  <si>
    <r>
      <t xml:space="preserve">Aripiprazole </t>
    </r>
    <r>
      <rPr>
        <sz val="10"/>
        <color indexed="63"/>
        <rFont val="Calibri"/>
        <family val="2"/>
      </rPr>
      <t>– Recommended as possible treatment (for up to 12 weeks) for moderate to severe manic episodes in young people aged 13 and older with bipolar I disorder.</t>
    </r>
  </si>
  <si>
    <r>
      <rPr>
        <b/>
        <sz val="10"/>
        <color indexed="63"/>
        <rFont val="Calibri"/>
        <family val="2"/>
      </rPr>
      <t>Eltrombopag</t>
    </r>
    <r>
      <rPr>
        <sz val="10"/>
        <color indexed="63"/>
        <rFont val="Calibri"/>
        <family val="2"/>
      </rPr>
      <t xml:space="preserve"> – for chronic immune (idiopathic) thrombocytopenic purpura (ITP) post-splenectomy (or if splenectomy contra-indicated). A recommended option when refractory to standard therapies, or in severe disease needing frequent rescue therapy as part of a patient access scheme.</t>
    </r>
  </si>
  <si>
    <r>
      <rPr>
        <b/>
        <sz val="10"/>
        <rFont val="Calibri"/>
        <family val="2"/>
      </rPr>
      <t>Aflibercept</t>
    </r>
    <r>
      <rPr>
        <sz val="10"/>
        <rFont val="Calibri"/>
        <family val="2"/>
      </rPr>
      <t xml:space="preserve"> – only recommended as an option if used according to </t>
    </r>
    <r>
      <rPr>
        <u val="single"/>
        <sz val="10"/>
        <color indexed="12"/>
        <rFont val="Calibri"/>
        <family val="2"/>
      </rPr>
      <t>TA155</t>
    </r>
    <r>
      <rPr>
        <sz val="10"/>
        <rFont val="Calibri"/>
        <family val="2"/>
      </rPr>
      <t xml:space="preserve"> for ranibizumab as part of a patient access scheme.</t>
    </r>
  </si>
  <si>
    <r>
      <rPr>
        <b/>
        <sz val="10"/>
        <color indexed="8"/>
        <rFont val="Calibri"/>
        <family val="2"/>
      </rPr>
      <t xml:space="preserve">Dapagliflozin </t>
    </r>
    <r>
      <rPr>
        <sz val="10"/>
        <color indexed="8"/>
        <rFont val="Calibri"/>
        <family val="2"/>
      </rPr>
      <t xml:space="preserve">– recommended as possible treatment: (1) with metformin if used as NICE recommends gliptins in </t>
    </r>
    <r>
      <rPr>
        <u val="single"/>
        <sz val="10"/>
        <color indexed="12"/>
        <rFont val="Calibri"/>
        <family val="2"/>
      </rPr>
      <t>CG87</t>
    </r>
    <r>
      <rPr>
        <sz val="10"/>
        <color indexed="8"/>
        <rFont val="Calibri"/>
        <family val="2"/>
      </rPr>
      <t>; (2) with insulin (with or without other antidiabetic drugs). To be used with metformin and sulfonylurea only in a clinical trial.</t>
    </r>
  </si>
  <si>
    <r>
      <t>Breast cancer (HER2 negative, oestrogen receptor positive, locally advanced or metastatic) - everolimus (with an aromatase inhibitor) (</t>
    </r>
    <r>
      <rPr>
        <b/>
        <sz val="10"/>
        <color indexed="12"/>
        <rFont val="Calibri"/>
        <family val="2"/>
      </rPr>
      <t>TA295</t>
    </r>
    <r>
      <rPr>
        <sz val="10"/>
        <color indexed="12"/>
        <rFont val="Calibri"/>
        <family val="2"/>
      </rPr>
      <t>)</t>
    </r>
  </si>
  <si>
    <r>
      <rPr>
        <b/>
        <sz val="10"/>
        <color indexed="63"/>
        <rFont val="Calibri"/>
        <family val="2"/>
      </rPr>
      <t>Everolimus with exemestane</t>
    </r>
    <r>
      <rPr>
        <sz val="10"/>
        <color indexed="63"/>
        <rFont val="Calibri"/>
        <family val="2"/>
      </rPr>
      <t xml:space="preserve"> – not recommended for postmenopausal women with breast cancer that is HER2 negative and hormone-receptor positive, and that has recurred or worsened after a non-steroidal aromatase inhibitor.</t>
    </r>
  </si>
  <si>
    <r>
      <t>Lung cancer (non-small-cell, Anaplastic-Lymphoma-Kinase positive, previously treated) - crizotinib (</t>
    </r>
    <r>
      <rPr>
        <b/>
        <sz val="10"/>
        <color indexed="12"/>
        <rFont val="Calibri"/>
        <family val="2"/>
      </rPr>
      <t>TA296</t>
    </r>
    <r>
      <rPr>
        <sz val="10"/>
        <color indexed="12"/>
        <rFont val="Calibri"/>
        <family val="2"/>
      </rPr>
      <t>)</t>
    </r>
  </si>
  <si>
    <r>
      <t>Crizotinib</t>
    </r>
    <r>
      <rPr>
        <sz val="10"/>
        <color indexed="63"/>
        <rFont val="Calibri"/>
        <family val="2"/>
      </rPr>
      <t xml:space="preserve"> – not recommend for this cancer if it is ‘ALK-positive’ and has been treated before.</t>
    </r>
  </si>
  <si>
    <r>
      <t>Vitreomacular traction - ocriplasmin (</t>
    </r>
    <r>
      <rPr>
        <b/>
        <sz val="10"/>
        <color indexed="12"/>
        <rFont val="Calibri"/>
        <family val="2"/>
      </rPr>
      <t>TA297</t>
    </r>
    <r>
      <rPr>
        <sz val="10"/>
        <color indexed="12"/>
        <rFont val="Calibri"/>
        <family val="2"/>
      </rPr>
      <t>)</t>
    </r>
  </si>
  <si>
    <r>
      <rPr>
        <b/>
        <sz val="10"/>
        <color indexed="63"/>
        <rFont val="Calibri"/>
        <family val="2"/>
      </rPr>
      <t>Ocriplasmin</t>
    </r>
    <r>
      <rPr>
        <sz val="10"/>
        <rFont val="Calibri"/>
        <family val="2"/>
      </rPr>
      <t xml:space="preserve"> – a recommended option if an epiretinal membrane is not present </t>
    </r>
    <r>
      <rPr>
        <b/>
        <sz val="10"/>
        <rFont val="Calibri"/>
        <family val="2"/>
      </rPr>
      <t>and</t>
    </r>
    <r>
      <rPr>
        <sz val="10"/>
        <rFont val="Calibri"/>
        <family val="2"/>
      </rPr>
      <t xml:space="preserve"> macular hole is of specified size and type, </t>
    </r>
    <r>
      <rPr>
        <b/>
        <sz val="10"/>
        <rFont val="Calibri"/>
        <family val="2"/>
      </rPr>
      <t>and/or</t>
    </r>
    <r>
      <rPr>
        <sz val="10"/>
        <rFont val="Calibri"/>
        <family val="2"/>
      </rPr>
      <t xml:space="preserve"> symptoms are severe.</t>
    </r>
  </si>
  <si>
    <r>
      <t>Choroidal neovascularisation associated with pathological myopia - ranibizumab (</t>
    </r>
    <r>
      <rPr>
        <b/>
        <sz val="10"/>
        <color indexed="12"/>
        <rFont val="Calibri"/>
        <family val="2"/>
      </rPr>
      <t>TA298</t>
    </r>
    <r>
      <rPr>
        <sz val="10"/>
        <color indexed="12"/>
        <rFont val="Calibri"/>
        <family val="2"/>
      </rPr>
      <t>)</t>
    </r>
  </si>
  <si>
    <r>
      <t>Fluocinolone acetonide intravitreal implant for treating chronic diabetic macular oedema after an inadequate response to prior therapy (rev 271) (</t>
    </r>
    <r>
      <rPr>
        <b/>
        <sz val="10"/>
        <color indexed="12"/>
        <rFont val="Calibri"/>
        <family val="2"/>
      </rPr>
      <t>TA301</t>
    </r>
    <r>
      <rPr>
        <sz val="10"/>
        <color indexed="12"/>
        <rFont val="Calibri"/>
        <family val="2"/>
      </rPr>
      <t>)</t>
    </r>
  </si>
  <si>
    <r>
      <t>Hepatitis C (children and young people) - peginterferon alfa and ribavirin (</t>
    </r>
    <r>
      <rPr>
        <b/>
        <sz val="10"/>
        <color indexed="12"/>
        <rFont val="Calibri"/>
        <family val="2"/>
      </rPr>
      <t>TA300</t>
    </r>
    <r>
      <rPr>
        <sz val="10"/>
        <color indexed="12"/>
        <rFont val="Calibri"/>
        <family val="2"/>
      </rPr>
      <t>)</t>
    </r>
  </si>
  <si>
    <r>
      <t>Leukaemia (chronic myeloid) - bosutinib (</t>
    </r>
    <r>
      <rPr>
        <b/>
        <sz val="10"/>
        <color indexed="12"/>
        <rFont val="Arial"/>
        <family val="2"/>
      </rPr>
      <t>TA299</t>
    </r>
    <r>
      <rPr>
        <sz val="10"/>
        <color indexed="12"/>
        <rFont val="Arial"/>
        <family val="2"/>
      </rPr>
      <t>)</t>
    </r>
  </si>
  <si>
    <r>
      <t>Juvenile idiopathic arthritis (systemic) - canakinumab (terminated appraisal) (</t>
    </r>
    <r>
      <rPr>
        <b/>
        <sz val="10"/>
        <color indexed="12"/>
        <rFont val="Arial"/>
        <family val="2"/>
      </rPr>
      <t>TA302</t>
    </r>
    <r>
      <rPr>
        <sz val="10"/>
        <color indexed="12"/>
        <rFont val="Arial"/>
        <family val="2"/>
      </rPr>
      <t>)</t>
    </r>
  </si>
  <si>
    <r>
      <t xml:space="preserve">Golimumab </t>
    </r>
    <r>
      <rPr>
        <sz val="10"/>
        <rFont val="Calibri"/>
        <family val="2"/>
      </rPr>
      <t>– a recommended option for severe, active ankylosing spondylitis in the same circumstances as TA143 when NSAIDs unsuccessful.</t>
    </r>
  </si>
  <si>
    <r>
      <t>Golimumab</t>
    </r>
    <r>
      <rPr>
        <sz val="10"/>
        <rFont val="Calibri"/>
        <family val="2"/>
      </rPr>
      <t xml:space="preserve"> – recommended as a possible treatment after trying other DMARDs in the same circumstances as TA199.</t>
    </r>
  </si>
  <si>
    <r>
      <t>Trastuzumab</t>
    </r>
    <r>
      <rPr>
        <sz val="10"/>
        <rFont val="Calibri"/>
        <family val="2"/>
      </rPr>
      <t xml:space="preserve"> – recommended as possible first line treatment for specified types of HER2-positive metastatic gastric adenocarcinoma.</t>
    </r>
  </si>
  <si>
    <r>
      <rPr>
        <b/>
        <sz val="10"/>
        <rFont val="Calibri"/>
        <family val="2"/>
      </rPr>
      <t>Capecitabine</t>
    </r>
    <r>
      <rPr>
        <sz val="10"/>
        <rFont val="Calibri"/>
        <family val="2"/>
      </rPr>
      <t xml:space="preserve"> – recommended  with platinum-containing drugs as a first line option for advanced, inoperable stomach cancer.</t>
    </r>
  </si>
  <si>
    <r>
      <t xml:space="preserve">Liraglutide </t>
    </r>
    <r>
      <rPr>
        <sz val="10"/>
        <rFont val="Calibri"/>
        <family val="2"/>
      </rPr>
      <t>– a recommended option at a dose of 1.2 mg daily and no more, with specified oral therapy.</t>
    </r>
  </si>
  <si>
    <r>
      <rPr>
        <b/>
        <sz val="10"/>
        <rFont val="Calibri"/>
        <family val="2"/>
      </rPr>
      <t>Bendamustine</t>
    </r>
    <r>
      <rPr>
        <sz val="10"/>
        <rFont val="Calibri"/>
        <family val="2"/>
      </rPr>
      <t xml:space="preserve"> – unable to recommend NHS use. TA terminated due to lack of evidence submission.</t>
    </r>
  </si>
  <si>
    <r>
      <rPr>
        <b/>
        <sz val="10"/>
        <rFont val="Calibri"/>
        <family val="2"/>
      </rPr>
      <t>Temsirolimus</t>
    </r>
    <r>
      <rPr>
        <sz val="10"/>
        <rFont val="Calibri"/>
        <family val="2"/>
      </rPr>
      <t xml:space="preserve"> – unable to recommend NHS use. TA terminated due to lack of evidence submission.</t>
    </r>
  </si>
  <si>
    <r>
      <rPr>
        <b/>
        <sz val="10"/>
        <rFont val="Calibri"/>
        <family val="2"/>
      </rPr>
      <t>Peginterferon alfa (2a or 2b) plus ribavirin</t>
    </r>
    <r>
      <rPr>
        <sz val="10"/>
        <rFont val="Calibri"/>
        <family val="2"/>
      </rPr>
      <t xml:space="preserve"> – partial update to TA75 and TA106 to broaden the indications for treatment.</t>
    </r>
  </si>
  <si>
    <r>
      <t xml:space="preserve">Trabectedin </t>
    </r>
    <r>
      <rPr>
        <sz val="10"/>
        <rFont val="Calibri"/>
        <family val="2"/>
      </rPr>
      <t>– a recommended option for advanced disease where treatment with anthracyclines and ifosfamide is unsuitable, has failed, or is not tolerated.</t>
    </r>
  </si>
  <si>
    <r>
      <t xml:space="preserve">Pemetrexed </t>
    </r>
    <r>
      <rPr>
        <sz val="10"/>
        <rFont val="Calibri"/>
        <family val="2"/>
      </rPr>
      <t>– a recommended first line option for locally advanced or metastatic adeno-or large-cell carcinoma types of non-small-cell lung cancer.</t>
    </r>
  </si>
  <si>
    <r>
      <t>Atrial fibrillation - dabigatran etexilate (</t>
    </r>
    <r>
      <rPr>
        <b/>
        <sz val="10"/>
        <color indexed="12"/>
        <rFont val="Calibri"/>
        <family val="2"/>
      </rPr>
      <t>TA249</t>
    </r>
    <r>
      <rPr>
        <sz val="10"/>
        <color indexed="12"/>
        <rFont val="Calibri"/>
        <family val="2"/>
      </rPr>
      <t xml:space="preserve">) </t>
    </r>
  </si>
  <si>
    <r>
      <t>Rheumatoid arthritis - tocilizumab (</t>
    </r>
    <r>
      <rPr>
        <b/>
        <sz val="10"/>
        <color indexed="12"/>
        <rFont val="Calibri"/>
        <family val="2"/>
      </rPr>
      <t>TA247)</t>
    </r>
    <r>
      <rPr>
        <sz val="10"/>
        <color indexed="12"/>
        <rFont val="Calibri"/>
        <family val="2"/>
      </rPr>
      <t xml:space="preserve"> 
Update to TA198 </t>
    </r>
  </si>
  <si>
    <r>
      <t>Diabetes (type 2) - exenatide (prolonged release) (</t>
    </r>
    <r>
      <rPr>
        <b/>
        <sz val="10"/>
        <color indexed="12"/>
        <rFont val="Calibri"/>
        <family val="2"/>
      </rPr>
      <t>TA248</t>
    </r>
    <r>
      <rPr>
        <sz val="10"/>
        <color indexed="12"/>
        <rFont val="Calibri"/>
        <family val="2"/>
      </rPr>
      <t xml:space="preserve">) </t>
    </r>
  </si>
  <si>
    <r>
      <t>Venom anaphylaxis - immunotherapy pharmalgen (</t>
    </r>
    <r>
      <rPr>
        <b/>
        <sz val="10"/>
        <color indexed="12"/>
        <rFont val="Calibri"/>
        <family val="2"/>
      </rPr>
      <t>TA246</t>
    </r>
    <r>
      <rPr>
        <sz val="10"/>
        <color indexed="12"/>
        <rFont val="Calibri"/>
        <family val="2"/>
      </rPr>
      <t xml:space="preserve">) </t>
    </r>
  </si>
  <si>
    <r>
      <t>Venous thromboembolism (hip and knee surgery) - apixaban  (</t>
    </r>
    <r>
      <rPr>
        <b/>
        <sz val="10"/>
        <color indexed="12"/>
        <rFont val="Calibri"/>
        <family val="2"/>
      </rPr>
      <t>TA245</t>
    </r>
    <r>
      <rPr>
        <sz val="10"/>
        <color indexed="12"/>
        <rFont val="Calibri"/>
        <family val="2"/>
      </rPr>
      <t xml:space="preserve">) </t>
    </r>
  </si>
  <si>
    <r>
      <t>Chronic obstructive pulmonary disease - roflumilast (</t>
    </r>
    <r>
      <rPr>
        <b/>
        <sz val="10"/>
        <color indexed="12"/>
        <rFont val="Calibri"/>
        <family val="2"/>
      </rPr>
      <t>TA244</t>
    </r>
    <r>
      <rPr>
        <sz val="10"/>
        <color indexed="12"/>
        <rFont val="Calibri"/>
        <family val="2"/>
      </rPr>
      <t xml:space="preserve">) </t>
    </r>
  </si>
  <si>
    <r>
      <t>Colorectal cancer (metastatic) 2nd line - cetuximab, bevacizumab and panitumumab (</t>
    </r>
    <r>
      <rPr>
        <b/>
        <sz val="10"/>
        <color indexed="12"/>
        <rFont val="Calibri"/>
        <family val="2"/>
      </rPr>
      <t>TA242</t>
    </r>
    <r>
      <rPr>
        <sz val="10"/>
        <color indexed="12"/>
        <rFont val="Calibri"/>
        <family val="2"/>
      </rPr>
      <t>) 
Review of TA150 and part review of TA118</t>
    </r>
  </si>
  <si>
    <r>
      <t>Follicular lymphoma - rituximab (</t>
    </r>
    <r>
      <rPr>
        <b/>
        <sz val="10"/>
        <color indexed="12"/>
        <rFont val="Calibri"/>
        <family val="2"/>
      </rPr>
      <t>TA243</t>
    </r>
    <r>
      <rPr>
        <sz val="10"/>
        <color indexed="12"/>
        <rFont val="Calibri"/>
        <family val="2"/>
      </rPr>
      <t>) 
Update to TA110</t>
    </r>
  </si>
  <si>
    <r>
      <t>Leukaemia (chronic myeloid) - dasatinib, nilotinib, imatinib (intolerant, resistant) (</t>
    </r>
    <r>
      <rPr>
        <b/>
        <sz val="10"/>
        <color indexed="12"/>
        <rFont val="Calibri"/>
        <family val="2"/>
      </rPr>
      <t>TA241</t>
    </r>
    <r>
      <rPr>
        <sz val="10"/>
        <color indexed="12"/>
        <rFont val="Calibri"/>
        <family val="2"/>
      </rPr>
      <t xml:space="preserve">) </t>
    </r>
  </si>
  <si>
    <r>
      <t>Arthritis (juvenile idiopathic, systemic) - tocilizumab (</t>
    </r>
    <r>
      <rPr>
        <b/>
        <sz val="10"/>
        <color indexed="12"/>
        <rFont val="Calibri"/>
        <family val="2"/>
      </rPr>
      <t>TA238</t>
    </r>
    <r>
      <rPr>
        <sz val="10"/>
        <color indexed="12"/>
        <rFont val="Calibri"/>
        <family val="2"/>
      </rPr>
      <t xml:space="preserve">) </t>
    </r>
  </si>
  <si>
    <r>
      <t>Breast cancer (metastatic) - fulvestrant (</t>
    </r>
    <r>
      <rPr>
        <b/>
        <sz val="10"/>
        <color indexed="12"/>
        <rFont val="Calibri"/>
        <family val="2"/>
      </rPr>
      <t>TA239</t>
    </r>
    <r>
      <rPr>
        <sz val="10"/>
        <color indexed="12"/>
        <rFont val="Calibri"/>
        <family val="2"/>
      </rPr>
      <t xml:space="preserve">) </t>
    </r>
  </si>
  <si>
    <r>
      <t>Colorectal cancer (metastatic) - panitumumab (terminated appraisal) (</t>
    </r>
    <r>
      <rPr>
        <b/>
        <sz val="10"/>
        <color indexed="12"/>
        <rFont val="Calibri"/>
        <family val="2"/>
      </rPr>
      <t>TA240</t>
    </r>
    <r>
      <rPr>
        <sz val="10"/>
        <color indexed="12"/>
        <rFont val="Calibri"/>
        <family val="2"/>
      </rPr>
      <t xml:space="preserve">) </t>
    </r>
  </si>
  <si>
    <r>
      <t>Osteosarcoma - mifamurtide (</t>
    </r>
    <r>
      <rPr>
        <b/>
        <sz val="10"/>
        <color indexed="12"/>
        <rFont val="Calibri"/>
        <family val="2"/>
      </rPr>
      <t>TA235</t>
    </r>
    <r>
      <rPr>
        <sz val="10"/>
        <color indexed="12"/>
        <rFont val="Calibri"/>
        <family val="2"/>
      </rPr>
      <t xml:space="preserve">) </t>
    </r>
  </si>
  <si>
    <r>
      <t>Acute coronary syndromes - ticagrelor (</t>
    </r>
    <r>
      <rPr>
        <b/>
        <sz val="10"/>
        <color indexed="12"/>
        <rFont val="Calibri"/>
        <family val="2"/>
      </rPr>
      <t>TA236</t>
    </r>
    <r>
      <rPr>
        <sz val="10"/>
        <color indexed="12"/>
        <rFont val="Calibri"/>
        <family val="2"/>
      </rPr>
      <t xml:space="preserve">) </t>
    </r>
  </si>
  <si>
    <r>
      <t>Ankylosing spondylitis - golimumab (</t>
    </r>
    <r>
      <rPr>
        <b/>
        <sz val="10"/>
        <color indexed="12"/>
        <rFont val="Calibri"/>
        <family val="2"/>
      </rPr>
      <t>TA233</t>
    </r>
    <r>
      <rPr>
        <sz val="10"/>
        <color indexed="12"/>
        <rFont val="Calibri"/>
        <family val="2"/>
      </rPr>
      <t xml:space="preserve">) </t>
    </r>
  </si>
  <si>
    <r>
      <t>Rheumatoid arthritis - abatacept (2nd line) (</t>
    </r>
    <r>
      <rPr>
        <b/>
        <sz val="10"/>
        <color indexed="12"/>
        <rFont val="Calibri"/>
        <family val="2"/>
      </rPr>
      <t>TA234</t>
    </r>
    <r>
      <rPr>
        <sz val="10"/>
        <color indexed="12"/>
        <rFont val="Calibri"/>
        <family val="2"/>
      </rPr>
      <t xml:space="preserve">) </t>
    </r>
  </si>
  <si>
    <r>
      <t>Macular oedema (retinal vein occlusion) - dexamethasone (</t>
    </r>
    <r>
      <rPr>
        <b/>
        <sz val="10"/>
        <color indexed="12"/>
        <rFont val="Calibri"/>
        <family val="2"/>
      </rPr>
      <t>TA229</t>
    </r>
    <r>
      <rPr>
        <sz val="10"/>
        <color indexed="12"/>
        <rFont val="Calibri"/>
        <family val="2"/>
      </rPr>
      <t xml:space="preserve">) </t>
    </r>
  </si>
  <si>
    <r>
      <t>Depression - agomelatine (terminated appraisal) (</t>
    </r>
    <r>
      <rPr>
        <b/>
        <sz val="10"/>
        <color indexed="12"/>
        <rFont val="Calibri"/>
        <family val="2"/>
      </rPr>
      <t>TA231</t>
    </r>
    <r>
      <rPr>
        <sz val="10"/>
        <color indexed="12"/>
        <rFont val="Calibri"/>
        <family val="2"/>
      </rPr>
      <t xml:space="preserve">) </t>
    </r>
  </si>
  <si>
    <r>
      <t>Epilepsy (partial) - retigabine (adjuvant) (</t>
    </r>
    <r>
      <rPr>
        <b/>
        <sz val="10"/>
        <color indexed="12"/>
        <rFont val="Calibri"/>
        <family val="2"/>
      </rPr>
      <t>TA232</t>
    </r>
    <r>
      <rPr>
        <sz val="10"/>
        <color indexed="12"/>
        <rFont val="Calibri"/>
        <family val="2"/>
      </rPr>
      <t xml:space="preserve">) </t>
    </r>
  </si>
  <si>
    <r>
      <t>Multiple myeloma (first line) - bortezomib and thalidomide (</t>
    </r>
    <r>
      <rPr>
        <b/>
        <sz val="10"/>
        <color indexed="12"/>
        <rFont val="Calibri"/>
        <family val="2"/>
      </rPr>
      <t>TA228</t>
    </r>
    <r>
      <rPr>
        <sz val="10"/>
        <color indexed="12"/>
        <rFont val="Calibri"/>
        <family val="2"/>
      </rPr>
      <t xml:space="preserve">) </t>
    </r>
  </si>
  <si>
    <r>
      <t>Myocardial infarction (persistent ST-segment elevation) - bivalirudin (</t>
    </r>
    <r>
      <rPr>
        <b/>
        <sz val="10"/>
        <color indexed="12"/>
        <rFont val="Calibri"/>
        <family val="2"/>
      </rPr>
      <t>TA230</t>
    </r>
    <r>
      <rPr>
        <sz val="10"/>
        <color indexed="12"/>
        <rFont val="Calibri"/>
        <family val="2"/>
      </rPr>
      <t xml:space="preserve">) </t>
    </r>
  </si>
  <si>
    <r>
      <t>Lung cancer (non-small-cell, advanced or metastatic maintenance treatment) - erlotinib (monotherapy) (</t>
    </r>
    <r>
      <rPr>
        <b/>
        <sz val="10"/>
        <color indexed="12"/>
        <rFont val="Calibri"/>
        <family val="2"/>
      </rPr>
      <t>TA227</t>
    </r>
    <r>
      <rPr>
        <sz val="10"/>
        <color indexed="12"/>
        <rFont val="Calibri"/>
        <family val="2"/>
      </rPr>
      <t xml:space="preserve">) </t>
    </r>
  </si>
  <si>
    <r>
      <t>Lymphoma (follicular non-Hodgkin's) - rituximab (</t>
    </r>
    <r>
      <rPr>
        <b/>
        <sz val="10"/>
        <color indexed="12"/>
        <rFont val="Calibri"/>
        <family val="2"/>
      </rPr>
      <t>TA226</t>
    </r>
    <r>
      <rPr>
        <sz val="10"/>
        <color indexed="12"/>
        <rFont val="Calibri"/>
        <family val="2"/>
      </rPr>
      <t xml:space="preserve">) </t>
    </r>
  </si>
  <si>
    <r>
      <t>Rheumatoid arthritis (after failure of previous anti-rheumatic drugs) - golimumab (</t>
    </r>
    <r>
      <rPr>
        <b/>
        <sz val="10"/>
        <color indexed="12"/>
        <rFont val="Calibri"/>
        <family val="2"/>
      </rPr>
      <t>TA225</t>
    </r>
    <r>
      <rPr>
        <sz val="10"/>
        <color indexed="12"/>
        <rFont val="Calibri"/>
        <family val="2"/>
      </rPr>
      <t xml:space="preserve">) </t>
    </r>
  </si>
  <si>
    <r>
      <t>Rheumatoid arthritis (methotrexate-naïve) - golimumab (terminated appraisal) (</t>
    </r>
    <r>
      <rPr>
        <b/>
        <sz val="10"/>
        <color indexed="12"/>
        <rFont val="Calibri"/>
        <family val="2"/>
      </rPr>
      <t>TA224</t>
    </r>
    <r>
      <rPr>
        <sz val="10"/>
        <color indexed="12"/>
        <rFont val="Calibri"/>
        <family val="2"/>
      </rPr>
      <t xml:space="preserve">) </t>
    </r>
  </si>
  <si>
    <r>
      <t>Peripheral arterial disease - cilostazol, naftidrofuryl oxalate, pentoxifylline and inositol nicotinate (</t>
    </r>
    <r>
      <rPr>
        <b/>
        <sz val="10"/>
        <color indexed="12"/>
        <rFont val="Calibri"/>
        <family val="2"/>
      </rPr>
      <t>TA223</t>
    </r>
    <r>
      <rPr>
        <sz val="10"/>
        <color indexed="12"/>
        <rFont val="Calibri"/>
        <family val="2"/>
      </rPr>
      <t xml:space="preserve">) </t>
    </r>
  </si>
  <si>
    <r>
      <t>Thrombocytopenic purpura - romiplostim (</t>
    </r>
    <r>
      <rPr>
        <b/>
        <sz val="10"/>
        <color indexed="12"/>
        <rFont val="Calibri"/>
        <family val="2"/>
      </rPr>
      <t>TA221</t>
    </r>
    <r>
      <rPr>
        <sz val="10"/>
        <color indexed="12"/>
        <rFont val="Calibri"/>
        <family val="2"/>
      </rPr>
      <t xml:space="preserve">) </t>
    </r>
  </si>
  <si>
    <r>
      <t>Ovarian cancer (relapsed) - trabectedin (</t>
    </r>
    <r>
      <rPr>
        <b/>
        <sz val="10"/>
        <color indexed="12"/>
        <rFont val="Calibri"/>
        <family val="2"/>
      </rPr>
      <t>TA222</t>
    </r>
    <r>
      <rPr>
        <sz val="10"/>
        <color indexed="12"/>
        <rFont val="Calibri"/>
        <family val="2"/>
      </rPr>
      <t xml:space="preserve">) </t>
    </r>
  </si>
  <si>
    <r>
      <t>Psoriatic arthritis - golimumab (</t>
    </r>
    <r>
      <rPr>
        <b/>
        <sz val="10"/>
        <color indexed="12"/>
        <rFont val="Calibri"/>
        <family val="2"/>
      </rPr>
      <t>TA220</t>
    </r>
    <r>
      <rPr>
        <sz val="10"/>
        <color indexed="12"/>
        <rFont val="Calibri"/>
        <family val="2"/>
      </rPr>
      <t xml:space="preserve">) </t>
    </r>
  </si>
  <si>
    <r>
      <t>Everolimus for the second-line treatment of advanced renal cell carcinoma (</t>
    </r>
    <r>
      <rPr>
        <b/>
        <sz val="10"/>
        <color indexed="12"/>
        <rFont val="Calibri"/>
        <family val="2"/>
      </rPr>
      <t>TA219</t>
    </r>
    <r>
      <rPr>
        <sz val="10"/>
        <color indexed="12"/>
        <rFont val="Calibri"/>
        <family val="2"/>
      </rPr>
      <t xml:space="preserve">) </t>
    </r>
  </si>
  <si>
    <r>
      <t>Alzheimer's disease - donepezil, galantamine, rivastigmine and memantine (</t>
    </r>
    <r>
      <rPr>
        <b/>
        <sz val="10"/>
        <color indexed="12"/>
        <rFont val="Calibri"/>
        <family val="2"/>
      </rPr>
      <t>TA217</t>
    </r>
    <r>
      <rPr>
        <sz val="10"/>
        <color indexed="12"/>
        <rFont val="Calibri"/>
        <family val="2"/>
      </rPr>
      <t xml:space="preserve">) </t>
    </r>
  </si>
  <si>
    <r>
      <t>Myelodysplastic syndromes - azacitidine (</t>
    </r>
    <r>
      <rPr>
        <b/>
        <sz val="10"/>
        <color indexed="12"/>
        <rFont val="Calibri"/>
        <family val="2"/>
      </rPr>
      <t>TA218</t>
    </r>
    <r>
      <rPr>
        <sz val="10"/>
        <color indexed="12"/>
        <rFont val="Calibri"/>
        <family val="2"/>
      </rPr>
      <t xml:space="preserve">) </t>
    </r>
  </si>
  <si>
    <r>
      <t>Renal cell carcinoma (first line metastatic) - pazopanib (</t>
    </r>
    <r>
      <rPr>
        <b/>
        <sz val="10"/>
        <color indexed="12"/>
        <rFont val="Calibri"/>
        <family val="2"/>
      </rPr>
      <t>TA215</t>
    </r>
    <r>
      <rPr>
        <sz val="10"/>
        <color indexed="12"/>
        <rFont val="Calibri"/>
        <family val="2"/>
      </rPr>
      <t xml:space="preserve">) </t>
    </r>
  </si>
  <si>
    <r>
      <t>Prostate cancer (metastatic, castration resistant) - abiraterone (following cytotoxic therapy) (</t>
    </r>
    <r>
      <rPr>
        <b/>
        <sz val="10"/>
        <color indexed="12"/>
        <rFont val="Calibri"/>
        <family val="2"/>
      </rPr>
      <t>TA259</t>
    </r>
    <r>
      <rPr>
        <sz val="10"/>
        <color indexed="12"/>
        <rFont val="Calibri"/>
        <family val="2"/>
      </rPr>
      <t xml:space="preserve">) </t>
    </r>
  </si>
  <si>
    <r>
      <t xml:space="preserve">Average implement time </t>
    </r>
    <r>
      <rPr>
        <sz val="9"/>
        <rFont val="Calibri"/>
        <family val="2"/>
      </rPr>
      <t>(days)</t>
    </r>
  </si>
  <si>
    <r>
      <t>Growth hormone (somatropin)</t>
    </r>
    <r>
      <rPr>
        <sz val="10"/>
        <rFont val="Calibri"/>
        <family val="2"/>
      </rPr>
      <t xml:space="preserve"> – a </t>
    </r>
    <r>
      <rPr>
        <sz val="10"/>
        <rFont val="Calibri"/>
        <family val="2"/>
      </rPr>
      <t>recommended</t>
    </r>
    <r>
      <rPr>
        <sz val="10"/>
        <rFont val="Calibri"/>
        <family val="2"/>
      </rPr>
      <t xml:space="preserve"> option for some children with growth failure.</t>
    </r>
  </si>
  <si>
    <r>
      <rPr>
        <b/>
        <sz val="10"/>
        <rFont val="Calibri"/>
        <family val="2"/>
      </rPr>
      <t>Erlotinib</t>
    </r>
    <r>
      <rPr>
        <sz val="10"/>
        <rFont val="Calibri"/>
        <family val="2"/>
      </rPr>
      <t xml:space="preserve"> – recommended  if one previous chemotherapy regimen ineffective, as</t>
    </r>
    <r>
      <rPr>
        <sz val="10"/>
        <color indexed="8"/>
        <rFont val="Calibri"/>
        <family val="2"/>
      </rPr>
      <t xml:space="preserve"> cost neutral</t>
    </r>
    <r>
      <rPr>
        <sz val="10"/>
        <rFont val="Calibri"/>
        <family val="2"/>
      </rPr>
      <t xml:space="preserve"> alternative to docetaxel. Not recommended in locally advanced or metastatic NSCLC  </t>
    </r>
    <r>
      <rPr>
        <sz val="10"/>
        <color indexed="8"/>
        <rFont val="Calibri"/>
        <family val="2"/>
      </rPr>
      <t>after one prior unsuccessful regimen</t>
    </r>
    <r>
      <rPr>
        <sz val="10"/>
        <color indexed="10"/>
        <rFont val="Calibri"/>
        <family val="2"/>
      </rPr>
      <t xml:space="preserve"> </t>
    </r>
    <r>
      <rPr>
        <sz val="10"/>
        <rFont val="Calibri"/>
        <family val="2"/>
      </rPr>
      <t>when docetaxel unsuitable. Not recommended after two prior unsuccessful regimens, including docetaxel.</t>
    </r>
  </si>
  <si>
    <r>
      <t>Inhaled corticosteroids</t>
    </r>
    <r>
      <rPr>
        <sz val="10"/>
        <rFont val="Calibri"/>
        <family val="2"/>
      </rPr>
      <t xml:space="preserve"> – the least costly suitable product is recommended when indicated. 
</t>
    </r>
    <r>
      <rPr>
        <b/>
        <sz val="10"/>
        <rFont val="Calibri"/>
        <family val="2"/>
      </rPr>
      <t>Inhaled corticosteroid with long-acting beta-2 agonist</t>
    </r>
    <r>
      <rPr>
        <sz val="10"/>
        <rFont val="Calibri"/>
        <family val="2"/>
      </rPr>
      <t xml:space="preserve"> – a combination device is a recommended option; use the least costly. Separate inhalers may be suitable on an individual basis.</t>
    </r>
  </si>
  <si>
    <r>
      <t>Inhaled corticosteroids</t>
    </r>
    <r>
      <rPr>
        <sz val="10"/>
        <rFont val="Calibri"/>
        <family val="2"/>
      </rPr>
      <t xml:space="preserve"> – when indicated, use the least costly suitable product. 
</t>
    </r>
    <r>
      <rPr>
        <b/>
        <sz val="10"/>
        <rFont val="Calibri"/>
        <family val="2"/>
      </rPr>
      <t>Inhaled corticosteroid with long-acting beta-2 agonist</t>
    </r>
    <r>
      <rPr>
        <sz val="10"/>
        <rFont val="Calibri"/>
        <family val="2"/>
      </rPr>
      <t xml:space="preserve"> – when both indicated, a combination device may be used; use the least costly su</t>
    </r>
    <r>
      <rPr>
        <sz val="10"/>
        <color indexed="8"/>
        <rFont val="Calibri"/>
        <family val="2"/>
      </rPr>
      <t>i</t>
    </r>
    <r>
      <rPr>
        <sz val="10"/>
        <rFont val="Calibri"/>
        <family val="2"/>
      </rPr>
      <t>table option.</t>
    </r>
  </si>
  <si>
    <r>
      <t>Pemetrexed</t>
    </r>
    <r>
      <rPr>
        <sz val="10"/>
        <rFont val="Calibri"/>
        <family val="2"/>
      </rPr>
      <t xml:space="preserve"> – not recommended for locally advanced or metastatic non-small-cell lung cancer after prior chemotherapy.</t>
    </r>
  </si>
  <si>
    <r>
      <t xml:space="preserve">Carmustine implants </t>
    </r>
    <r>
      <rPr>
        <sz val="10"/>
        <rFont val="Calibri"/>
        <family val="2"/>
      </rPr>
      <t xml:space="preserve">– a recommended option for newly diagnosed high-grade glioma if more than 90% of the tumour has been removed. 
</t>
    </r>
    <r>
      <rPr>
        <b/>
        <sz val="10"/>
        <rFont val="Calibri"/>
        <family val="2"/>
      </rPr>
      <t>Temozolomide</t>
    </r>
    <r>
      <rPr>
        <sz val="10"/>
        <rFont val="Calibri"/>
        <family val="2"/>
      </rPr>
      <t xml:space="preserve"> – a recommended option for newly diagnosed glioblastoma multiforme in specified circumstances.</t>
    </r>
  </si>
  <si>
    <r>
      <t>Paclitaxel</t>
    </r>
    <r>
      <rPr>
        <sz val="10"/>
        <rFont val="Calibri"/>
        <family val="2"/>
      </rPr>
      <t xml:space="preserve"> – not recommended for the adjuvant treatment of women with early node-positive breast cancer. Updated by</t>
    </r>
    <r>
      <rPr>
        <u val="single"/>
        <sz val="10"/>
        <color indexed="12"/>
        <rFont val="Calibri"/>
        <family val="2"/>
      </rPr>
      <t xml:space="preserve"> CG80</t>
    </r>
  </si>
  <si>
    <r>
      <rPr>
        <b/>
        <sz val="10"/>
        <rFont val="Calibri"/>
        <family val="2"/>
      </rPr>
      <t>Imatinib</t>
    </r>
    <r>
      <rPr>
        <sz val="10"/>
        <rFont val="Calibri"/>
        <family val="2"/>
      </rPr>
      <t xml:space="preserve"> – not recommended at higher doses if unresectable and/or metastatic GISTs </t>
    </r>
    <r>
      <rPr>
        <sz val="10"/>
        <rFont val="Calibri"/>
        <family val="2"/>
      </rPr>
      <t>progress,</t>
    </r>
    <r>
      <rPr>
        <sz val="10"/>
        <rFont val="Calibri"/>
        <family val="2"/>
      </rPr>
      <t xml:space="preserve"> despite imatinib 400 mg a day. See also TA86.</t>
    </r>
  </si>
  <si>
    <r>
      <t>Dasatinib  –</t>
    </r>
    <r>
      <rPr>
        <sz val="10"/>
        <color indexed="8"/>
        <rFont val="Calibri"/>
        <family val="2"/>
      </rPr>
      <t xml:space="preserve"> not recommended. 
</t>
    </r>
    <r>
      <rPr>
        <b/>
        <sz val="10"/>
        <color indexed="8"/>
        <rFont val="Calibri"/>
        <family val="2"/>
      </rPr>
      <t xml:space="preserve">Nilotinib </t>
    </r>
    <r>
      <rPr>
        <sz val="10"/>
        <color indexed="8"/>
        <rFont val="Calibri"/>
        <family val="2"/>
      </rPr>
      <t xml:space="preserve">– recommended for Philadelphia-chromosome-positive CML if </t>
    </r>
    <r>
      <rPr>
        <sz val="10"/>
        <rFont val="Calibri"/>
        <family val="2"/>
      </rPr>
      <t>standard dose</t>
    </r>
    <r>
      <rPr>
        <sz val="10"/>
        <color indexed="10"/>
        <rFont val="Calibri"/>
        <family val="2"/>
      </rPr>
      <t xml:space="preserve"> </t>
    </r>
    <r>
      <rPr>
        <sz val="10"/>
        <color indexed="8"/>
        <rFont val="Calibri"/>
        <family val="2"/>
      </rPr>
      <t xml:space="preserve">imatinib unsuccessful or unsuitable. 
</t>
    </r>
    <r>
      <rPr>
        <b/>
        <sz val="10"/>
        <color indexed="8"/>
        <rFont val="Calibri"/>
        <family val="2"/>
      </rPr>
      <t xml:space="preserve">Imatinib </t>
    </r>
    <r>
      <rPr>
        <b/>
        <sz val="10"/>
        <rFont val="Calibri"/>
        <family val="2"/>
      </rPr>
      <t xml:space="preserve">high dose – </t>
    </r>
    <r>
      <rPr>
        <sz val="10"/>
        <rFont val="Calibri"/>
        <family val="2"/>
      </rPr>
      <t>not recommended</t>
    </r>
    <r>
      <rPr>
        <sz val="10"/>
        <color indexed="8"/>
        <rFont val="Calibri"/>
        <family val="2"/>
      </rPr>
      <t xml:space="preserve"> if disease has progressed aft</t>
    </r>
    <r>
      <rPr>
        <sz val="10"/>
        <rFont val="Calibri"/>
        <family val="2"/>
      </rPr>
      <t>er standard dose.</t>
    </r>
  </si>
  <si>
    <r>
      <t>Bivalirudin</t>
    </r>
    <r>
      <rPr>
        <sz val="10"/>
        <rFont val="Calibri"/>
        <family val="2"/>
      </rPr>
      <t xml:space="preserve"> – recommended as a possible treatment for adults with STEMI having percutaneous coronary intervention.</t>
    </r>
  </si>
  <si>
    <r>
      <t xml:space="preserve">Naftidrofuryl oxalate </t>
    </r>
    <r>
      <rPr>
        <sz val="10"/>
        <rFont val="Calibri"/>
        <family val="2"/>
      </rPr>
      <t xml:space="preserve">– a recommended option for intermittent claudication in peripheral arterial disease. 
</t>
    </r>
    <r>
      <rPr>
        <b/>
        <sz val="10"/>
        <rFont val="Calibri"/>
        <family val="2"/>
      </rPr>
      <t xml:space="preserve">Cilostazol, pentoxifylline and inositol nicotinate </t>
    </r>
    <r>
      <rPr>
        <sz val="10"/>
        <rFont val="Calibri"/>
        <family val="2"/>
      </rPr>
      <t>– not recommended.</t>
    </r>
  </si>
  <si>
    <r>
      <rPr>
        <b/>
        <sz val="10"/>
        <rFont val="Calibri"/>
        <family val="2"/>
      </rPr>
      <t>Romiplostim</t>
    </r>
    <r>
      <rPr>
        <sz val="10"/>
        <rFont val="Calibri"/>
        <family val="2"/>
      </rPr>
      <t xml:space="preserve"> – recommended for specified people with chronic, severe, and refractory ITP.</t>
    </r>
  </si>
  <si>
    <r>
      <rPr>
        <b/>
        <sz val="10"/>
        <rFont val="Calibri"/>
        <family val="2"/>
      </rPr>
      <t>Donepezil, galantamine, rivastigmine</t>
    </r>
    <r>
      <rPr>
        <sz val="10"/>
        <rFont val="Calibri"/>
        <family val="2"/>
      </rPr>
      <t xml:space="preserve"> –  recommended </t>
    </r>
    <r>
      <rPr>
        <sz val="10"/>
        <rFont val="Calibri"/>
        <family val="2"/>
      </rPr>
      <t>options</t>
    </r>
    <r>
      <rPr>
        <sz val="10"/>
        <rFont val="Calibri"/>
        <family val="2"/>
      </rPr>
      <t xml:space="preserve"> for mild and moderate disease. 
</t>
    </r>
    <r>
      <rPr>
        <b/>
        <sz val="10"/>
        <rFont val="Calibri"/>
        <family val="2"/>
      </rPr>
      <t>Memantine</t>
    </r>
    <r>
      <rPr>
        <sz val="10"/>
        <rFont val="Calibri"/>
        <family val="2"/>
      </rPr>
      <t xml:space="preserve"> – a recommended </t>
    </r>
    <r>
      <rPr>
        <sz val="10"/>
        <rFont val="Calibri"/>
        <family val="2"/>
      </rPr>
      <t xml:space="preserve">option </t>
    </r>
    <r>
      <rPr>
        <sz val="10"/>
        <rFont val="Calibri"/>
        <family val="2"/>
      </rPr>
      <t>for moderate disease if people cannot take AChE inhibitors, and for managing severe disease.</t>
    </r>
  </si>
  <si>
    <r>
      <rPr>
        <b/>
        <sz val="10"/>
        <rFont val="Calibri"/>
        <family val="2"/>
      </rPr>
      <t>Rituximab</t>
    </r>
    <r>
      <rPr>
        <sz val="10"/>
        <rFont val="Calibri"/>
        <family val="2"/>
      </rPr>
      <t xml:space="preserve"> – a recommended option with methotrexate, if inadequate response or intolerance to other DMARDs including at least one TNF inhibitor.
</t>
    </r>
    <r>
      <rPr>
        <b/>
        <sz val="10"/>
        <rFont val="Calibri"/>
        <family val="2"/>
      </rPr>
      <t>Adalimumab, etanercept, infliximab, abatacept</t>
    </r>
    <r>
      <rPr>
        <sz val="10"/>
        <rFont val="Calibri"/>
        <family val="2"/>
      </rPr>
      <t xml:space="preserve"> – recommended options, with methotrexate, if rituximab contraindicated or not tolerated. 
</t>
    </r>
    <r>
      <rPr>
        <b/>
        <sz val="10"/>
        <rFont val="Calibri"/>
        <family val="2"/>
      </rPr>
      <t>Adalimumab, etanercept</t>
    </r>
    <r>
      <rPr>
        <sz val="10"/>
        <rFont val="Calibri"/>
        <family val="2"/>
      </rPr>
      <t xml:space="preserve"> – recommended monotherapy options  if rituximab cannot be given because methotrexate contraindicated or not tolerated.</t>
    </r>
  </si>
  <si>
    <r>
      <t>Gefitinib</t>
    </r>
    <r>
      <rPr>
        <sz val="10"/>
        <rFont val="Calibri"/>
        <family val="2"/>
      </rPr>
      <t xml:space="preserve"> – a recommended option for first treatment of EGFR-TK mutation positive locally advanced or metastatic non-small-cell lung cancers.</t>
    </r>
  </si>
  <si>
    <r>
      <t>Influenza (</t>
    </r>
    <r>
      <rPr>
        <b/>
        <sz val="10"/>
        <color indexed="12"/>
        <rFont val="Calibri"/>
        <family val="2"/>
      </rPr>
      <t>prophylaxis</t>
    </r>
    <r>
      <rPr>
        <sz val="10"/>
        <color indexed="12"/>
        <rFont val="Calibri"/>
        <family val="2"/>
      </rPr>
      <t>) - amantadine, oseltamivir and zanamivir (</t>
    </r>
    <r>
      <rPr>
        <b/>
        <sz val="10"/>
        <color indexed="12"/>
        <rFont val="Calibri"/>
        <family val="2"/>
      </rPr>
      <t>TA158</t>
    </r>
    <r>
      <rPr>
        <sz val="10"/>
        <color indexed="12"/>
        <rFont val="Calibri"/>
        <family val="2"/>
      </rPr>
      <t xml:space="preserve">) Including review of TA67 </t>
    </r>
  </si>
  <si>
    <r>
      <t>Rheumatoid arthritis - adalimumab, etanercept and infliximab (</t>
    </r>
    <r>
      <rPr>
        <b/>
        <sz val="10"/>
        <color indexed="12"/>
        <rFont val="Calibri"/>
        <family val="2"/>
      </rPr>
      <t>TA130</t>
    </r>
    <r>
      <rPr>
        <sz val="10"/>
        <color indexed="12"/>
        <rFont val="Calibri"/>
        <family val="2"/>
      </rPr>
      <t>) 
Partially updates TA36</t>
    </r>
  </si>
  <si>
    <r>
      <t xml:space="preserve">Not </t>
    </r>
    <r>
      <rPr>
        <sz val="10"/>
        <color indexed="8"/>
        <rFont val="Calibri"/>
        <family val="2"/>
      </rPr>
      <t>recommended</t>
    </r>
    <r>
      <rPr>
        <sz val="10"/>
        <color indexed="10"/>
        <rFont val="Calibri"/>
        <family val="2"/>
      </rPr>
      <t xml:space="preserve"> </t>
    </r>
    <r>
      <rPr>
        <sz val="10"/>
        <rFont val="Calibri"/>
        <family val="2"/>
      </rPr>
      <t xml:space="preserve">for first line use or mild disease. If maximum topical steroids ineffective or threaten important side effects, consider: 
</t>
    </r>
    <r>
      <rPr>
        <b/>
        <sz val="10"/>
        <rFont val="Calibri"/>
        <family val="2"/>
      </rPr>
      <t>Tacrolimus</t>
    </r>
    <r>
      <rPr>
        <sz val="10"/>
        <rFont val="Calibri"/>
        <family val="2"/>
      </rPr>
      <t xml:space="preserve"> – for moderate to severe disease in patients over 2 years. 
</t>
    </r>
    <r>
      <rPr>
        <b/>
        <sz val="10"/>
        <rFont val="Calibri"/>
        <family val="2"/>
      </rPr>
      <t>Pimecrolimus</t>
    </r>
    <r>
      <rPr>
        <sz val="10"/>
        <rFont val="Calibri"/>
        <family val="2"/>
      </rPr>
      <t xml:space="preserve"> – for moderate disease on face and neck for those between 2 and 16 years.</t>
    </r>
  </si>
  <si>
    <r>
      <t>Verteporfin</t>
    </r>
    <r>
      <rPr>
        <sz val="10"/>
        <rFont val="Calibri"/>
        <family val="2"/>
      </rPr>
      <t xml:space="preserve"> – recommended for wet ARMD in specified people if classic subfoveal choroidal neovascularisation (CNV), with no sign of occult CNV. Not recommended for wet ARMD with mostly classic and some occult CNV unless in a clinical trial. No recommendation about PDT for ARMD with occult CNV since product unlicensed.</t>
    </r>
  </si>
  <si>
    <r>
      <t>Breast cancer - bevacizumab (in combination with a taxane) (</t>
    </r>
    <r>
      <rPr>
        <b/>
        <sz val="10"/>
        <color indexed="12"/>
        <rFont val="Calibri"/>
        <family val="2"/>
      </rPr>
      <t>TA214</t>
    </r>
    <r>
      <rPr>
        <sz val="10"/>
        <color indexed="12"/>
        <rFont val="Calibri"/>
        <family val="2"/>
      </rPr>
      <t xml:space="preserve">) </t>
    </r>
  </si>
  <si>
    <r>
      <t>Leukaemia (lymphocytic) - bendamustine (</t>
    </r>
    <r>
      <rPr>
        <b/>
        <sz val="10"/>
        <color indexed="12"/>
        <rFont val="Calibri"/>
        <family val="2"/>
      </rPr>
      <t>TA216</t>
    </r>
    <r>
      <rPr>
        <sz val="10"/>
        <color indexed="12"/>
        <rFont val="Calibri"/>
        <family val="2"/>
      </rPr>
      <t xml:space="preserve">) </t>
    </r>
  </si>
  <si>
    <r>
      <t>Schizophrenia - aripiprazole (</t>
    </r>
    <r>
      <rPr>
        <b/>
        <sz val="10"/>
        <color indexed="12"/>
        <rFont val="Calibri"/>
        <family val="2"/>
      </rPr>
      <t>TA213</t>
    </r>
    <r>
      <rPr>
        <sz val="10"/>
        <color indexed="12"/>
        <rFont val="Calibri"/>
        <family val="2"/>
      </rPr>
      <t xml:space="preserve">) </t>
    </r>
  </si>
  <si>
    <r>
      <t>Osteoporosis - primary prevention (</t>
    </r>
    <r>
      <rPr>
        <b/>
        <sz val="10"/>
        <color indexed="12"/>
        <rFont val="Calibri"/>
        <family val="2"/>
      </rPr>
      <t>TA160</t>
    </r>
    <r>
      <rPr>
        <sz val="10"/>
        <color indexed="12"/>
        <rFont val="Calibri"/>
        <family val="2"/>
      </rPr>
      <t xml:space="preserve">) </t>
    </r>
  </si>
  <si>
    <r>
      <t>Osteoporosis - secondary prevention including strontium ranelate (</t>
    </r>
    <r>
      <rPr>
        <b/>
        <sz val="10"/>
        <color indexed="12"/>
        <rFont val="Calibri"/>
        <family val="2"/>
      </rPr>
      <t>TA161</t>
    </r>
    <r>
      <rPr>
        <sz val="10"/>
        <color indexed="12"/>
        <rFont val="Calibri"/>
        <family val="2"/>
      </rPr>
      <t>)</t>
    </r>
  </si>
  <si>
    <r>
      <t>Constipation (women) - prucalopride (</t>
    </r>
    <r>
      <rPr>
        <b/>
        <sz val="10"/>
        <color indexed="12"/>
        <rFont val="Calibri"/>
        <family val="2"/>
      </rPr>
      <t>TA211</t>
    </r>
    <r>
      <rPr>
        <sz val="10"/>
        <color indexed="12"/>
        <rFont val="Calibri"/>
        <family val="2"/>
      </rPr>
      <t xml:space="preserve">) </t>
    </r>
  </si>
  <si>
    <r>
      <t>Vascular disease - clopidogrel and dipyridamole (</t>
    </r>
    <r>
      <rPr>
        <b/>
        <sz val="10"/>
        <color indexed="12"/>
        <rFont val="Calibri"/>
        <family val="2"/>
      </rPr>
      <t>TA210</t>
    </r>
    <r>
      <rPr>
        <sz val="10"/>
        <color indexed="12"/>
        <rFont val="Calibri"/>
        <family val="2"/>
      </rPr>
      <t xml:space="preserve">) </t>
    </r>
  </si>
  <si>
    <r>
      <t>Colorectal cancer (metastatic) - bevacizumab (</t>
    </r>
    <r>
      <rPr>
        <b/>
        <sz val="10"/>
        <color indexed="12"/>
        <rFont val="Calibri"/>
        <family val="2"/>
      </rPr>
      <t>TA212</t>
    </r>
    <r>
      <rPr>
        <sz val="10"/>
        <color indexed="12"/>
        <rFont val="Calibri"/>
        <family val="2"/>
      </rPr>
      <t xml:space="preserve">) </t>
    </r>
  </si>
  <si>
    <r>
      <t>Gastric cancer (HER2-positive metastatic) - trastuzumab (</t>
    </r>
    <r>
      <rPr>
        <b/>
        <sz val="10"/>
        <color indexed="12"/>
        <rFont val="Calibri"/>
        <family val="2"/>
      </rPr>
      <t>TA208</t>
    </r>
    <r>
      <rPr>
        <sz val="10"/>
        <color indexed="12"/>
        <rFont val="Calibri"/>
        <family val="2"/>
      </rPr>
      <t xml:space="preserve">) </t>
    </r>
  </si>
  <si>
    <r>
      <t>Gastrointestinal stromal tumours (unresectable/metastatic) - imatinib (</t>
    </r>
    <r>
      <rPr>
        <b/>
        <sz val="10"/>
        <color indexed="12"/>
        <rFont val="Calibri"/>
        <family val="2"/>
      </rPr>
      <t>TA209</t>
    </r>
    <r>
      <rPr>
        <sz val="10"/>
        <color indexed="12"/>
        <rFont val="Calibri"/>
        <family val="2"/>
      </rPr>
      <t>)</t>
    </r>
    <r>
      <rPr>
        <sz val="10"/>
        <color indexed="10"/>
        <rFont val="Calibri"/>
        <family val="2"/>
      </rPr>
      <t xml:space="preserve"> 
</t>
    </r>
    <r>
      <rPr>
        <sz val="10"/>
        <color indexed="12"/>
        <rFont val="Calibri"/>
        <family val="2"/>
      </rPr>
      <t>Part update to TA86</t>
    </r>
  </si>
  <si>
    <r>
      <t>Diabetes (type 2) - liraglutide (</t>
    </r>
    <r>
      <rPr>
        <b/>
        <sz val="10"/>
        <color indexed="12"/>
        <rFont val="Calibri"/>
        <family val="2"/>
      </rPr>
      <t>TA203</t>
    </r>
    <r>
      <rPr>
        <sz val="10"/>
        <color indexed="12"/>
        <rFont val="Calibri"/>
        <family val="2"/>
      </rPr>
      <t xml:space="preserve">) </t>
    </r>
  </si>
  <si>
    <r>
      <t>Osteoporotic fractures - denosumab (</t>
    </r>
    <r>
      <rPr>
        <b/>
        <sz val="10"/>
        <color indexed="12"/>
        <rFont val="Calibri"/>
        <family val="2"/>
      </rPr>
      <t>TA204</t>
    </r>
    <r>
      <rPr>
        <sz val="10"/>
        <color indexed="12"/>
        <rFont val="Calibri"/>
        <family val="2"/>
      </rPr>
      <t>)</t>
    </r>
  </si>
  <si>
    <r>
      <t>Asthma (in children) - omalizumab (</t>
    </r>
    <r>
      <rPr>
        <b/>
        <sz val="10"/>
        <color indexed="12"/>
        <rFont val="Calibri"/>
        <family val="2"/>
      </rPr>
      <t>TA201</t>
    </r>
    <r>
      <rPr>
        <sz val="10"/>
        <color indexed="12"/>
        <rFont val="Calibri"/>
        <family val="2"/>
      </rPr>
      <t xml:space="preserve">) </t>
    </r>
  </si>
  <si>
    <r>
      <t>Chronic lymphocytic leukaemia - ofatumumab (</t>
    </r>
    <r>
      <rPr>
        <b/>
        <sz val="10"/>
        <color indexed="12"/>
        <rFont val="Calibri"/>
        <family val="2"/>
      </rPr>
      <t>TA202</t>
    </r>
    <r>
      <rPr>
        <sz val="10"/>
        <color indexed="12"/>
        <rFont val="Calibri"/>
        <family val="2"/>
      </rPr>
      <t xml:space="preserve">) </t>
    </r>
  </si>
  <si>
    <r>
      <t>Lymphoma (non-Hodgkin's) - bendamustine (terminated appraisal) (</t>
    </r>
    <r>
      <rPr>
        <b/>
        <sz val="10"/>
        <color indexed="12"/>
        <rFont val="Calibri"/>
        <family val="2"/>
      </rPr>
      <t>TA206</t>
    </r>
    <r>
      <rPr>
        <sz val="10"/>
        <color indexed="12"/>
        <rFont val="Calibri"/>
        <family val="2"/>
      </rPr>
      <t xml:space="preserve">) </t>
    </r>
  </si>
  <si>
    <r>
      <t>Mantle cell lymphoma (relapsed) - temsirolimus (terminated appraisal) (</t>
    </r>
    <r>
      <rPr>
        <b/>
        <sz val="10"/>
        <color indexed="12"/>
        <rFont val="Calibri"/>
        <family val="2"/>
      </rPr>
      <t>TA207</t>
    </r>
    <r>
      <rPr>
        <sz val="10"/>
        <color indexed="12"/>
        <rFont val="Calibri"/>
        <family val="2"/>
      </rPr>
      <t xml:space="preserve">) </t>
    </r>
  </si>
  <si>
    <r>
      <t>Thrombocytopenic purpura - eltrombopag (</t>
    </r>
    <r>
      <rPr>
        <b/>
        <sz val="10"/>
        <color indexed="12"/>
        <rFont val="Calibri"/>
        <family val="2"/>
      </rPr>
      <t>TA205</t>
    </r>
    <r>
      <rPr>
        <sz val="10"/>
        <color indexed="12"/>
        <rFont val="Calibri"/>
        <family val="2"/>
      </rPr>
      <t xml:space="preserve">) </t>
    </r>
  </si>
  <si>
    <r>
      <t>Hepatitis C - peginterferon alfa and ribavirin (</t>
    </r>
    <r>
      <rPr>
        <b/>
        <sz val="10"/>
        <color indexed="12"/>
        <rFont val="Calibri"/>
        <family val="2"/>
      </rPr>
      <t>TA200</t>
    </r>
    <r>
      <rPr>
        <sz val="10"/>
        <color indexed="12"/>
        <rFont val="Calibri"/>
        <family val="2"/>
      </rPr>
      <t xml:space="preserve">) </t>
    </r>
  </si>
  <si>
    <r>
      <t>Rheumatoid arthritis - drugs for treatment after failure of a TNF inhibitor (</t>
    </r>
    <r>
      <rPr>
        <b/>
        <sz val="10"/>
        <color indexed="12"/>
        <rFont val="Calibri"/>
        <family val="2"/>
      </rPr>
      <t>TA195</t>
    </r>
    <r>
      <rPr>
        <sz val="10"/>
        <color indexed="12"/>
        <rFont val="Calibri"/>
        <family val="2"/>
      </rPr>
      <t>) 
Replaces  TA36,TA126,TA141</t>
    </r>
  </si>
  <si>
    <r>
      <t>Psoriatic arthritis - etanercept, infliximab and adalimumab (</t>
    </r>
    <r>
      <rPr>
        <b/>
        <sz val="10"/>
        <color indexed="12"/>
        <rFont val="Calibri"/>
        <family val="2"/>
      </rPr>
      <t>TA199</t>
    </r>
    <r>
      <rPr>
        <sz val="10"/>
        <color indexed="12"/>
        <rFont val="Calibri"/>
        <family val="2"/>
      </rPr>
      <t>) 
Replaces TA104, TA125</t>
    </r>
  </si>
  <si>
    <r>
      <t>Atrial fibrillation - dronedarone (</t>
    </r>
    <r>
      <rPr>
        <b/>
        <sz val="10"/>
        <color indexed="12"/>
        <rFont val="Calibri"/>
        <family val="2"/>
      </rPr>
      <t>TA197</t>
    </r>
    <r>
      <rPr>
        <sz val="10"/>
        <color indexed="12"/>
        <rFont val="Calibri"/>
        <family val="2"/>
      </rPr>
      <t>)</t>
    </r>
  </si>
  <si>
    <r>
      <t>Gastrointestinal stromal tumours - imatinib (adjuvant) (</t>
    </r>
    <r>
      <rPr>
        <b/>
        <sz val="10"/>
        <color indexed="12"/>
        <rFont val="Calibri"/>
        <family val="2"/>
      </rPr>
      <t>TA196</t>
    </r>
    <r>
      <rPr>
        <sz val="10"/>
        <color indexed="12"/>
        <rFont val="Calibri"/>
        <family val="2"/>
      </rPr>
      <t xml:space="preserve">) </t>
    </r>
  </si>
  <si>
    <r>
      <t>Lung cancer (non-small-cell, first line) - gefitinib (</t>
    </r>
    <r>
      <rPr>
        <b/>
        <sz val="10"/>
        <color indexed="12"/>
        <rFont val="Calibri"/>
        <family val="2"/>
      </rPr>
      <t>TA192</t>
    </r>
    <r>
      <rPr>
        <sz val="10"/>
        <color indexed="12"/>
        <rFont val="Calibri"/>
        <family val="2"/>
      </rPr>
      <t xml:space="preserve">) </t>
    </r>
  </si>
  <si>
    <r>
      <t>Bone loss (therapy-induced) in non-metastatic prostate cancer - denosumab (terminated appraisal) (</t>
    </r>
    <r>
      <rPr>
        <b/>
        <sz val="10"/>
        <color indexed="12"/>
        <rFont val="Calibri"/>
        <family val="2"/>
      </rPr>
      <t>TA194</t>
    </r>
    <r>
      <rPr>
        <sz val="10"/>
        <color indexed="12"/>
        <rFont val="Calibri"/>
        <family val="2"/>
      </rPr>
      <t xml:space="preserve">) </t>
    </r>
  </si>
  <si>
    <r>
      <t>Gastric cancer (advanced) - capecitabine (</t>
    </r>
    <r>
      <rPr>
        <b/>
        <sz val="10"/>
        <color indexed="12"/>
        <rFont val="Calibri"/>
        <family val="2"/>
      </rPr>
      <t>TA191</t>
    </r>
    <r>
      <rPr>
        <sz val="10"/>
        <color indexed="12"/>
        <rFont val="Calibri"/>
        <family val="2"/>
      </rPr>
      <t xml:space="preserve">) </t>
    </r>
  </si>
  <si>
    <r>
      <t>Leukaemia (chronic lymphocytic, relapsed) - rituximab (</t>
    </r>
    <r>
      <rPr>
        <b/>
        <sz val="10"/>
        <color indexed="12"/>
        <rFont val="Calibri"/>
        <family val="2"/>
      </rPr>
      <t>TA193</t>
    </r>
    <r>
      <rPr>
        <sz val="10"/>
        <color indexed="12"/>
        <rFont val="Calibri"/>
        <family val="2"/>
      </rPr>
      <t xml:space="preserve">) </t>
    </r>
  </si>
  <si>
    <r>
      <t>Lung cancer (non-small-cell) - pemetrexed (maintenance) (</t>
    </r>
    <r>
      <rPr>
        <b/>
        <sz val="10"/>
        <color indexed="12"/>
        <rFont val="Calibri"/>
        <family val="2"/>
      </rPr>
      <t>TA190</t>
    </r>
    <r>
      <rPr>
        <sz val="10"/>
        <color indexed="12"/>
        <rFont val="Calibri"/>
        <family val="2"/>
      </rPr>
      <t xml:space="preserve">) </t>
    </r>
  </si>
  <si>
    <r>
      <t>Human growth hormone (somatropin) for the treatment of growth failure in children (review) (</t>
    </r>
    <r>
      <rPr>
        <b/>
        <sz val="10"/>
        <color indexed="12"/>
        <rFont val="Calibri"/>
        <family val="2"/>
      </rPr>
      <t>TA188</t>
    </r>
    <r>
      <rPr>
        <sz val="10"/>
        <color indexed="12"/>
        <rFont val="Calibri"/>
        <family val="2"/>
      </rPr>
      <t>) 
Replaces TA42</t>
    </r>
  </si>
  <si>
    <r>
      <t>Hepatocellular carcinoma (advanced and metastatic) - sorafenib (first line) (</t>
    </r>
    <r>
      <rPr>
        <b/>
        <sz val="10"/>
        <color indexed="12"/>
        <rFont val="Calibri"/>
        <family val="2"/>
      </rPr>
      <t>TA189</t>
    </r>
    <r>
      <rPr>
        <sz val="10"/>
        <color indexed="12"/>
        <rFont val="Calibri"/>
        <family val="2"/>
      </rPr>
      <t xml:space="preserve">) </t>
    </r>
  </si>
  <si>
    <r>
      <t>Crohn's disease - infliximab (review) and adalimumab (review of TA40) (</t>
    </r>
    <r>
      <rPr>
        <b/>
        <sz val="10"/>
        <color indexed="12"/>
        <rFont val="Calibri"/>
        <family val="2"/>
      </rPr>
      <t>TA187</t>
    </r>
    <r>
      <rPr>
        <sz val="10"/>
        <color indexed="12"/>
        <rFont val="Calibri"/>
        <family val="2"/>
      </rPr>
      <t>)</t>
    </r>
  </si>
  <si>
    <r>
      <t>Rheumatoid arthritis - certolizumab pegol (</t>
    </r>
    <r>
      <rPr>
        <b/>
        <sz val="10"/>
        <color indexed="12"/>
        <rFont val="Calibri"/>
        <family val="2"/>
      </rPr>
      <t>TA186</t>
    </r>
    <r>
      <rPr>
        <sz val="10"/>
        <color indexed="12"/>
        <rFont val="Calibri"/>
        <family val="2"/>
      </rPr>
      <t xml:space="preserve">) </t>
    </r>
  </si>
  <si>
    <r>
      <t>Soft tissue sarcoma - trabectedin (</t>
    </r>
    <r>
      <rPr>
        <b/>
        <sz val="10"/>
        <color indexed="12"/>
        <rFont val="Calibri"/>
        <family val="2"/>
      </rPr>
      <t>TA185</t>
    </r>
    <r>
      <rPr>
        <sz val="10"/>
        <color indexed="12"/>
        <rFont val="Calibri"/>
        <family val="2"/>
      </rPr>
      <t xml:space="preserve">) </t>
    </r>
  </si>
  <si>
    <r>
      <t>Lung cancer (small-cell) - topotecan (</t>
    </r>
    <r>
      <rPr>
        <b/>
        <sz val="10"/>
        <color indexed="12"/>
        <rFont val="Calibri"/>
        <family val="2"/>
      </rPr>
      <t>TA184</t>
    </r>
    <r>
      <rPr>
        <sz val="10"/>
        <color indexed="12"/>
        <rFont val="Calibri"/>
        <family val="2"/>
      </rPr>
      <t xml:space="preserve">) </t>
    </r>
  </si>
  <si>
    <r>
      <t>Cervical cancer (recurrent) - topotecan (</t>
    </r>
    <r>
      <rPr>
        <b/>
        <sz val="10"/>
        <color indexed="12"/>
        <rFont val="Calibri"/>
        <family val="2"/>
      </rPr>
      <t>TA183</t>
    </r>
    <r>
      <rPr>
        <sz val="10"/>
        <color indexed="12"/>
        <rFont val="Calibri"/>
        <family val="2"/>
      </rPr>
      <t xml:space="preserve">) </t>
    </r>
  </si>
  <si>
    <r>
      <t>Acute coronary syndrome - prasugrel (</t>
    </r>
    <r>
      <rPr>
        <b/>
        <sz val="10"/>
        <color indexed="12"/>
        <rFont val="Calibri"/>
        <family val="2"/>
      </rPr>
      <t>TA182</t>
    </r>
    <r>
      <rPr>
        <sz val="10"/>
        <color indexed="12"/>
        <rFont val="Calibri"/>
        <family val="2"/>
      </rPr>
      <t xml:space="preserve">) </t>
    </r>
  </si>
  <si>
    <r>
      <t>Lung cancer (non-small-cell, first line treatment) - pemetrexed (</t>
    </r>
    <r>
      <rPr>
        <b/>
        <sz val="10"/>
        <color indexed="12"/>
        <rFont val="Calibri"/>
        <family val="2"/>
      </rPr>
      <t>TA181</t>
    </r>
    <r>
      <rPr>
        <sz val="10"/>
        <color indexed="12"/>
        <rFont val="Calibri"/>
        <family val="2"/>
      </rPr>
      <t xml:space="preserve">) </t>
    </r>
  </si>
  <si>
    <r>
      <t>Gastrointestinal stromal tumours - sunitinib (</t>
    </r>
    <r>
      <rPr>
        <b/>
        <sz val="10"/>
        <color indexed="12"/>
        <rFont val="Calibri"/>
        <family val="2"/>
      </rPr>
      <t>TA179</t>
    </r>
    <r>
      <rPr>
        <sz val="10"/>
        <color indexed="12"/>
        <rFont val="Calibri"/>
        <family val="2"/>
      </rPr>
      <t xml:space="preserve">) </t>
    </r>
  </si>
  <si>
    <r>
      <t>Psoriasis - ustekinumab (</t>
    </r>
    <r>
      <rPr>
        <b/>
        <sz val="10"/>
        <color indexed="12"/>
        <rFont val="Calibri"/>
        <family val="2"/>
      </rPr>
      <t>TA180</t>
    </r>
    <r>
      <rPr>
        <sz val="10"/>
        <color indexed="12"/>
        <rFont val="Calibri"/>
        <family val="2"/>
      </rPr>
      <t xml:space="preserve">) </t>
    </r>
  </si>
  <si>
    <r>
      <t>Colorectal cancer (first line) - cetuximab (</t>
    </r>
    <r>
      <rPr>
        <b/>
        <sz val="10"/>
        <color indexed="12"/>
        <rFont val="Calibri"/>
        <family val="2"/>
      </rPr>
      <t>TA176</t>
    </r>
    <r>
      <rPr>
        <sz val="10"/>
        <color indexed="12"/>
        <rFont val="Calibri"/>
        <family val="2"/>
      </rPr>
      <t xml:space="preserve">) </t>
    </r>
  </si>
  <si>
    <r>
      <t>Eczema (chronic) - alitretinoin (</t>
    </r>
    <r>
      <rPr>
        <b/>
        <sz val="10"/>
        <color indexed="12"/>
        <rFont val="Calibri"/>
        <family val="2"/>
      </rPr>
      <t>TA177</t>
    </r>
    <r>
      <rPr>
        <sz val="10"/>
        <color indexed="12"/>
        <rFont val="Calibri"/>
        <family val="2"/>
      </rPr>
      <t xml:space="preserve">) </t>
    </r>
  </si>
  <si>
    <r>
      <t>Renal cell carcinoma (</t>
    </r>
    <r>
      <rPr>
        <b/>
        <sz val="10"/>
        <color indexed="12"/>
        <rFont val="Calibri"/>
        <family val="2"/>
      </rPr>
      <t>TA178</t>
    </r>
    <r>
      <rPr>
        <sz val="10"/>
        <color indexed="12"/>
        <rFont val="Calibri"/>
        <family val="2"/>
      </rPr>
      <t xml:space="preserve">) </t>
    </r>
  </si>
  <si>
    <r>
      <t>Hepatitis B - tenofovir disoproxil fumarate (</t>
    </r>
    <r>
      <rPr>
        <b/>
        <sz val="10"/>
        <color indexed="12"/>
        <rFont val="Calibri"/>
        <family val="2"/>
      </rPr>
      <t>TA173</t>
    </r>
    <r>
      <rPr>
        <sz val="10"/>
        <color indexed="12"/>
        <rFont val="Calibri"/>
        <family val="2"/>
      </rPr>
      <t xml:space="preserve">) </t>
    </r>
  </si>
  <si>
    <r>
      <t>Leukaemia (chronic lymphocytic, first line) - rituximab (</t>
    </r>
    <r>
      <rPr>
        <b/>
        <sz val="10"/>
        <color indexed="12"/>
        <rFont val="Calibri"/>
        <family val="2"/>
      </rPr>
      <t>TA174</t>
    </r>
    <r>
      <rPr>
        <sz val="10"/>
        <color indexed="12"/>
        <rFont val="Calibri"/>
        <family val="2"/>
      </rPr>
      <t xml:space="preserve">) </t>
    </r>
  </si>
  <si>
    <r>
      <t>Lung cancer (non-small-cell, second line) - gefitinib (terminated appraisal) (</t>
    </r>
    <r>
      <rPr>
        <b/>
        <sz val="10"/>
        <color indexed="12"/>
        <rFont val="Calibri"/>
        <family val="2"/>
      </rPr>
      <t>TA175</t>
    </r>
    <r>
      <rPr>
        <sz val="10"/>
        <color indexed="12"/>
        <rFont val="Calibri"/>
        <family val="2"/>
      </rPr>
      <t xml:space="preserve">) </t>
    </r>
  </si>
  <si>
    <r>
      <t>Head and neck cancer (squamous cell carcinoma) - cetuximab (</t>
    </r>
    <r>
      <rPr>
        <b/>
        <sz val="10"/>
        <color indexed="12"/>
        <rFont val="Calibri"/>
        <family val="2"/>
      </rPr>
      <t>TA172</t>
    </r>
    <r>
      <rPr>
        <sz val="10"/>
        <color indexed="12"/>
        <rFont val="Calibri"/>
        <family val="2"/>
      </rPr>
      <t xml:space="preserve">) </t>
    </r>
  </si>
  <si>
    <r>
      <t>Multiple myeloma - lenalidomide (</t>
    </r>
    <r>
      <rPr>
        <b/>
        <sz val="10"/>
        <color indexed="12"/>
        <rFont val="Calibri"/>
        <family val="2"/>
      </rPr>
      <t>TA171</t>
    </r>
    <r>
      <rPr>
        <sz val="10"/>
        <color indexed="12"/>
        <rFont val="Calibri"/>
        <family val="2"/>
      </rPr>
      <t xml:space="preserve">) </t>
    </r>
  </si>
  <si>
    <r>
      <t>Venous thromboembolism - rivaroxaban (</t>
    </r>
    <r>
      <rPr>
        <b/>
        <sz val="10"/>
        <color indexed="12"/>
        <rFont val="Calibri"/>
        <family val="2"/>
      </rPr>
      <t>TA170</t>
    </r>
    <r>
      <rPr>
        <sz val="10"/>
        <color indexed="12"/>
        <rFont val="Calibri"/>
        <family val="2"/>
      </rPr>
      <t xml:space="preserve">) </t>
    </r>
  </si>
  <si>
    <r>
      <t>Renal cell carcinoma - sunitinib (</t>
    </r>
    <r>
      <rPr>
        <b/>
        <sz val="10"/>
        <color indexed="12"/>
        <rFont val="Calibri"/>
        <family val="2"/>
      </rPr>
      <t>TA169</t>
    </r>
    <r>
      <rPr>
        <sz val="10"/>
        <color indexed="12"/>
        <rFont val="Calibri"/>
        <family val="2"/>
      </rPr>
      <t xml:space="preserve">) </t>
    </r>
  </si>
  <si>
    <r>
      <t>Influenza (</t>
    </r>
    <r>
      <rPr>
        <b/>
        <sz val="10"/>
        <color indexed="12"/>
        <rFont val="Calibri"/>
        <family val="2"/>
      </rPr>
      <t>treatment</t>
    </r>
    <r>
      <rPr>
        <sz val="10"/>
        <color indexed="12"/>
        <rFont val="Calibri"/>
        <family val="2"/>
      </rPr>
      <t>) - zanamivir, amantadine and oseltamivir (review) (</t>
    </r>
    <r>
      <rPr>
        <b/>
        <sz val="10"/>
        <color indexed="12"/>
        <rFont val="Calibri"/>
        <family val="2"/>
      </rPr>
      <t>TA168</t>
    </r>
    <r>
      <rPr>
        <sz val="10"/>
        <color indexed="12"/>
        <rFont val="Calibri"/>
        <family val="2"/>
      </rPr>
      <t xml:space="preserve">) </t>
    </r>
  </si>
  <si>
    <r>
      <t>Hyperuricaemia - febuxostat (</t>
    </r>
    <r>
      <rPr>
        <b/>
        <sz val="10"/>
        <color indexed="12"/>
        <rFont val="Calibri"/>
        <family val="2"/>
      </rPr>
      <t>TA164</t>
    </r>
    <r>
      <rPr>
        <sz val="10"/>
        <color indexed="12"/>
        <rFont val="Calibri"/>
        <family val="2"/>
      </rPr>
      <t xml:space="preserve">) </t>
    </r>
  </si>
  <si>
    <r>
      <t>Ulcerative colitis (acute exacerbations) - infliximab (</t>
    </r>
    <r>
      <rPr>
        <b/>
        <sz val="10"/>
        <color indexed="12"/>
        <rFont val="Calibri"/>
        <family val="2"/>
      </rPr>
      <t>TA163</t>
    </r>
    <r>
      <rPr>
        <sz val="10"/>
        <color indexed="12"/>
        <rFont val="Calibri"/>
        <family val="2"/>
      </rPr>
      <t xml:space="preserve">) </t>
    </r>
  </si>
  <si>
    <r>
      <t>Lung cancer (non-small-cell) - erlotinib (</t>
    </r>
    <r>
      <rPr>
        <b/>
        <sz val="10"/>
        <color indexed="12"/>
        <rFont val="Calibri"/>
        <family val="2"/>
      </rPr>
      <t>TA162</t>
    </r>
    <r>
      <rPr>
        <sz val="10"/>
        <color indexed="12"/>
        <rFont val="Calibri"/>
        <family val="2"/>
      </rPr>
      <t xml:space="preserve">) </t>
    </r>
  </si>
  <si>
    <r>
      <t>Venous thromboembolism - dabigatran (</t>
    </r>
    <r>
      <rPr>
        <b/>
        <sz val="10"/>
        <color indexed="12"/>
        <rFont val="Calibri"/>
        <family val="2"/>
      </rPr>
      <t>TA157</t>
    </r>
    <r>
      <rPr>
        <sz val="10"/>
        <color indexed="12"/>
        <rFont val="Calibri"/>
        <family val="2"/>
      </rPr>
      <t xml:space="preserve">) </t>
    </r>
  </si>
  <si>
    <r>
      <t>Macular degeneration (age-related) - ranibizumab and pegaptanib (</t>
    </r>
    <r>
      <rPr>
        <b/>
        <sz val="10"/>
        <color indexed="12"/>
        <rFont val="Calibri"/>
        <family val="2"/>
      </rPr>
      <t>TA155</t>
    </r>
    <r>
      <rPr>
        <sz val="10"/>
        <color indexed="12"/>
        <rFont val="Calibri"/>
        <family val="2"/>
      </rPr>
      <t xml:space="preserve">) </t>
    </r>
  </si>
  <si>
    <t>Canagliflozin in combination therapy for treating type 2 diabetes (TA315)</t>
  </si>
  <si>
    <r>
      <t xml:space="preserve">Canagliflozin </t>
    </r>
    <r>
      <rPr>
        <sz val="10"/>
        <rFont val="Calibri"/>
        <family val="2"/>
      </rPr>
      <t>- an option in combination with other treatments for some patients with type 2 diabetes.</t>
    </r>
  </si>
  <si>
    <r>
      <t>Pregnancy (rhesus negative women) - routine anti-D (review) (</t>
    </r>
    <r>
      <rPr>
        <b/>
        <sz val="10"/>
        <color indexed="12"/>
        <rFont val="Calibri"/>
        <family val="2"/>
      </rPr>
      <t>TA156</t>
    </r>
    <r>
      <rPr>
        <sz val="10"/>
        <color indexed="12"/>
        <rFont val="Calibri"/>
        <family val="2"/>
      </rPr>
      <t xml:space="preserve">) </t>
    </r>
  </si>
  <si>
    <r>
      <t>Hepatitis B - telbivudine (</t>
    </r>
    <r>
      <rPr>
        <b/>
        <sz val="10"/>
        <color indexed="12"/>
        <rFont val="Calibri"/>
        <family val="2"/>
      </rPr>
      <t>TA154</t>
    </r>
    <r>
      <rPr>
        <sz val="10"/>
        <color indexed="12"/>
        <rFont val="Calibri"/>
        <family val="2"/>
      </rPr>
      <t xml:space="preserve">) </t>
    </r>
  </si>
  <si>
    <r>
      <t>Hepatitis B - entecavir (</t>
    </r>
    <r>
      <rPr>
        <b/>
        <sz val="10"/>
        <color indexed="12"/>
        <rFont val="Calibri"/>
        <family val="2"/>
      </rPr>
      <t>TA153</t>
    </r>
    <r>
      <rPr>
        <sz val="10"/>
        <color indexed="12"/>
        <rFont val="Calibri"/>
        <family val="2"/>
      </rPr>
      <t>)</t>
    </r>
  </si>
  <si>
    <r>
      <t>Head and neck cancer - cetuximab (</t>
    </r>
    <r>
      <rPr>
        <b/>
        <sz val="10"/>
        <color indexed="12"/>
        <rFont val="Calibri"/>
        <family val="2"/>
      </rPr>
      <t>TA145</t>
    </r>
    <r>
      <rPr>
        <sz val="10"/>
        <color indexed="12"/>
        <rFont val="Calibri"/>
        <family val="2"/>
      </rPr>
      <t xml:space="preserve">) </t>
    </r>
  </si>
  <si>
    <r>
      <t>Psoriasis - adalimumab (</t>
    </r>
    <r>
      <rPr>
        <b/>
        <sz val="10"/>
        <color indexed="12"/>
        <rFont val="Calibri"/>
        <family val="2"/>
      </rPr>
      <t>TA146</t>
    </r>
    <r>
      <rPr>
        <sz val="10"/>
        <color indexed="12"/>
        <rFont val="Calibri"/>
        <family val="2"/>
      </rPr>
      <t xml:space="preserve">) </t>
    </r>
  </si>
  <si>
    <r>
      <t>Glioma (recurrent) - carmustine implants (terminated appraisal) (</t>
    </r>
    <r>
      <rPr>
        <b/>
        <sz val="10"/>
        <color indexed="12"/>
        <rFont val="Calibri"/>
        <family val="2"/>
      </rPr>
      <t>TA149</t>
    </r>
    <r>
      <rPr>
        <sz val="10"/>
        <color indexed="12"/>
        <rFont val="Calibri"/>
        <family val="2"/>
      </rPr>
      <t xml:space="preserve">) </t>
    </r>
  </si>
  <si>
    <r>
      <t>Lung cancer (non-small-cell) - bevacizumab (terminated appraisal) (</t>
    </r>
    <r>
      <rPr>
        <b/>
        <sz val="10"/>
        <color indexed="12"/>
        <rFont val="Calibri"/>
        <family val="2"/>
      </rPr>
      <t>TA148</t>
    </r>
    <r>
      <rPr>
        <sz val="10"/>
        <color indexed="12"/>
        <rFont val="Calibri"/>
        <family val="2"/>
      </rPr>
      <t xml:space="preserve">) </t>
    </r>
  </si>
  <si>
    <r>
      <t>Anaemia (cancer-treatment induced) - erythropoietin (alpha and beta) and darbepoetin (</t>
    </r>
    <r>
      <rPr>
        <b/>
        <sz val="10"/>
        <color indexed="12"/>
        <rFont val="Calibri"/>
        <family val="2"/>
      </rPr>
      <t>TA142</t>
    </r>
    <r>
      <rPr>
        <sz val="10"/>
        <color indexed="12"/>
        <rFont val="Calibri"/>
        <family val="2"/>
      </rPr>
      <t xml:space="preserve">) </t>
    </r>
  </si>
  <si>
    <r>
      <t>Ankylosing spondylitis - adalimumab, etanercept and infliximab (</t>
    </r>
    <r>
      <rPr>
        <b/>
        <sz val="10"/>
        <color indexed="12"/>
        <rFont val="Calibri"/>
        <family val="2"/>
      </rPr>
      <t>TA143</t>
    </r>
    <r>
      <rPr>
        <sz val="10"/>
        <color indexed="12"/>
        <rFont val="Calibri"/>
        <family val="2"/>
      </rPr>
      <t xml:space="preserve">) </t>
    </r>
  </si>
  <si>
    <r>
      <t>Ulcerative colitis (subacute manifestations) - infliximab (</t>
    </r>
    <r>
      <rPr>
        <b/>
        <sz val="10"/>
        <color indexed="12"/>
        <rFont val="Calibri"/>
        <family val="2"/>
      </rPr>
      <t>TA140</t>
    </r>
    <r>
      <rPr>
        <sz val="10"/>
        <color indexed="12"/>
        <rFont val="Calibri"/>
        <family val="2"/>
      </rPr>
      <t xml:space="preserve">) </t>
    </r>
  </si>
  <si>
    <r>
      <t>Chronic asthma (in adults) - corticosteroids (</t>
    </r>
    <r>
      <rPr>
        <b/>
        <sz val="10"/>
        <color indexed="12"/>
        <rFont val="Calibri"/>
        <family val="2"/>
      </rPr>
      <t>TA138</t>
    </r>
    <r>
      <rPr>
        <sz val="10"/>
        <color indexed="12"/>
        <rFont val="Calibri"/>
        <family val="2"/>
      </rPr>
      <t xml:space="preserve">) </t>
    </r>
  </si>
  <si>
    <r>
      <t>Mesothelioma - pemetrexed disodium (</t>
    </r>
    <r>
      <rPr>
        <b/>
        <sz val="10"/>
        <color indexed="12"/>
        <rFont val="Calibri"/>
        <family val="2"/>
      </rPr>
      <t>TA135</t>
    </r>
    <r>
      <rPr>
        <sz val="10"/>
        <color indexed="12"/>
        <rFont val="Calibri"/>
        <family val="2"/>
      </rPr>
      <t xml:space="preserve">) </t>
    </r>
  </si>
  <si>
    <r>
      <t>Psoriasis - infliximab (</t>
    </r>
    <r>
      <rPr>
        <b/>
        <sz val="10"/>
        <color indexed="12"/>
        <rFont val="Calibri"/>
        <family val="2"/>
      </rPr>
      <t>TA134</t>
    </r>
    <r>
      <rPr>
        <sz val="10"/>
        <color indexed="12"/>
        <rFont val="Calibri"/>
        <family val="2"/>
      </rPr>
      <t xml:space="preserve">) </t>
    </r>
  </si>
  <si>
    <r>
      <t>Chronic asthma (in children) - corticosteroids (</t>
    </r>
    <r>
      <rPr>
        <b/>
        <sz val="10"/>
        <color indexed="12"/>
        <rFont val="Calibri"/>
        <family val="2"/>
      </rPr>
      <t>TA131</t>
    </r>
    <r>
      <rPr>
        <sz val="10"/>
        <color indexed="12"/>
        <rFont val="Calibri"/>
        <family val="2"/>
      </rPr>
      <t xml:space="preserve">) </t>
    </r>
  </si>
  <si>
    <r>
      <t>Asthma (uncontrolled) - omalizumab (</t>
    </r>
    <r>
      <rPr>
        <b/>
        <sz val="10"/>
        <color indexed="12"/>
        <rFont val="Calibri"/>
        <family val="2"/>
      </rPr>
      <t>TA133</t>
    </r>
    <r>
      <rPr>
        <sz val="10"/>
        <color indexed="12"/>
        <rFont val="Calibri"/>
        <family val="2"/>
      </rPr>
      <t xml:space="preserve">) </t>
    </r>
  </si>
  <si>
    <r>
      <t>Hypercholesterolaemia - ezetimibe (</t>
    </r>
    <r>
      <rPr>
        <b/>
        <sz val="10"/>
        <color indexed="12"/>
        <rFont val="Calibri"/>
        <family val="2"/>
      </rPr>
      <t>TA132</t>
    </r>
    <r>
      <rPr>
        <sz val="10"/>
        <color indexed="12"/>
        <rFont val="Calibri"/>
        <family val="2"/>
      </rPr>
      <t xml:space="preserve">) </t>
    </r>
  </si>
  <si>
    <r>
      <t>Multiple myeloma - bortezomib (</t>
    </r>
    <r>
      <rPr>
        <b/>
        <sz val="10"/>
        <color indexed="12"/>
        <rFont val="Calibri"/>
        <family val="2"/>
      </rPr>
      <t>TA129</t>
    </r>
    <r>
      <rPr>
        <sz val="10"/>
        <color indexed="12"/>
        <rFont val="Calibri"/>
        <family val="2"/>
      </rPr>
      <t xml:space="preserve">) </t>
    </r>
  </si>
  <si>
    <r>
      <t>Lung cancer (non-small-cell) - pemetrexed (</t>
    </r>
    <r>
      <rPr>
        <b/>
        <sz val="10"/>
        <color indexed="12"/>
        <rFont val="Calibri"/>
        <family val="2"/>
      </rPr>
      <t>TA124</t>
    </r>
    <r>
      <rPr>
        <sz val="10"/>
        <color indexed="12"/>
        <rFont val="Calibri"/>
        <family val="2"/>
      </rPr>
      <t>)   
(See TA181 for first line use)</t>
    </r>
  </si>
  <si>
    <r>
      <t>Multiple sclerosis - natalizumab (</t>
    </r>
    <r>
      <rPr>
        <b/>
        <sz val="10"/>
        <color indexed="12"/>
        <rFont val="Calibri"/>
        <family val="2"/>
      </rPr>
      <t>TA127</t>
    </r>
    <r>
      <rPr>
        <sz val="10"/>
        <color indexed="12"/>
        <rFont val="Calibri"/>
        <family val="2"/>
      </rPr>
      <t xml:space="preserve">) </t>
    </r>
  </si>
  <si>
    <r>
      <t>Smoking cessation - varenicline (</t>
    </r>
    <r>
      <rPr>
        <b/>
        <sz val="10"/>
        <color indexed="12"/>
        <rFont val="Calibri"/>
        <family val="2"/>
      </rPr>
      <t>TA123</t>
    </r>
    <r>
      <rPr>
        <sz val="10"/>
        <color indexed="12"/>
        <rFont val="Calibri"/>
        <family val="2"/>
      </rPr>
      <t>)</t>
    </r>
  </si>
  <si>
    <r>
      <t>Glioma (newly diagnosed and high grade) - carmustine implants and temozolomide (</t>
    </r>
    <r>
      <rPr>
        <b/>
        <sz val="10"/>
        <color indexed="12"/>
        <rFont val="Calibri"/>
        <family val="2"/>
      </rPr>
      <t>TA121</t>
    </r>
    <r>
      <rPr>
        <sz val="10"/>
        <color indexed="12"/>
        <rFont val="Calibri"/>
        <family val="2"/>
      </rPr>
      <t xml:space="preserve">) </t>
    </r>
  </si>
  <si>
    <r>
      <t>Ischaemic stroke (acute) - alteplase (</t>
    </r>
    <r>
      <rPr>
        <b/>
        <sz val="10"/>
        <color indexed="12"/>
        <rFont val="Calibri"/>
        <family val="2"/>
      </rPr>
      <t>TA122</t>
    </r>
    <r>
      <rPr>
        <sz val="10"/>
        <color indexed="12"/>
        <rFont val="Calibri"/>
        <family val="2"/>
      </rPr>
      <t xml:space="preserve">) </t>
    </r>
  </si>
  <si>
    <r>
      <rPr>
        <b/>
        <sz val="10"/>
        <rFont val="Calibri"/>
        <family val="2"/>
      </rPr>
      <t>Botulinum toxin</t>
    </r>
    <r>
      <rPr>
        <sz val="10"/>
        <rFont val="Calibri"/>
        <family val="2"/>
      </rPr>
      <t xml:space="preserve"> – a </t>
    </r>
    <r>
      <rPr>
        <sz val="10"/>
        <rFont val="Calibri"/>
        <family val="2"/>
      </rPr>
      <t>recommended</t>
    </r>
    <r>
      <rPr>
        <sz val="10"/>
        <color indexed="10"/>
        <rFont val="Calibri"/>
        <family val="2"/>
      </rPr>
      <t xml:space="preserve"> </t>
    </r>
    <r>
      <rPr>
        <sz val="10"/>
        <rFont val="Calibri"/>
        <family val="2"/>
      </rPr>
      <t>option for preventing headaches in some adults with chronic migraine.</t>
    </r>
  </si>
  <si>
    <r>
      <rPr>
        <b/>
        <sz val="10"/>
        <rFont val="Calibri"/>
        <family val="2"/>
      </rPr>
      <t>Abiraterone</t>
    </r>
    <r>
      <rPr>
        <sz val="10"/>
        <rFont val="Calibri"/>
        <family val="2"/>
      </rPr>
      <t xml:space="preserve"> – a </t>
    </r>
    <r>
      <rPr>
        <sz val="10"/>
        <rFont val="Calibri"/>
        <family val="2"/>
      </rPr>
      <t>recommended</t>
    </r>
    <r>
      <rPr>
        <sz val="10"/>
        <color indexed="10"/>
        <rFont val="Calibri"/>
        <family val="2"/>
      </rPr>
      <t xml:space="preserve"> </t>
    </r>
    <r>
      <rPr>
        <sz val="10"/>
        <rFont val="Calibri"/>
        <family val="2"/>
      </rPr>
      <t>option for metastatic prostate cancer after testosterone reduction therapy and docetaxel.</t>
    </r>
  </si>
  <si>
    <r>
      <t xml:space="preserve">Erlotinib </t>
    </r>
    <r>
      <rPr>
        <sz val="10"/>
        <rFont val="Calibri"/>
        <family val="2"/>
      </rPr>
      <t xml:space="preserve">– a </t>
    </r>
    <r>
      <rPr>
        <sz val="10"/>
        <rFont val="Calibri"/>
        <family val="2"/>
      </rPr>
      <t>recommended</t>
    </r>
    <r>
      <rPr>
        <sz val="10"/>
        <rFont val="Calibri"/>
        <family val="2"/>
      </rPr>
      <t xml:space="preserve"> first-line option in locally advanced or metastatic non-small-cell lung cancer.</t>
    </r>
  </si>
  <si>
    <r>
      <t>Rivaroxaban</t>
    </r>
    <r>
      <rPr>
        <sz val="10"/>
        <rFont val="Calibri"/>
        <family val="2"/>
      </rPr>
      <t xml:space="preserve"> – a recommended option for atrial fibrillation patients with risk factors.</t>
    </r>
  </si>
  <si>
    <r>
      <t>Dabigatran</t>
    </r>
    <r>
      <rPr>
        <sz val="10"/>
        <rFont val="Calibri"/>
        <family val="2"/>
      </rPr>
      <t xml:space="preserve"> – a recommended option for atrial fibrillation patients with risk factors to prevent stroke and embolism.</t>
    </r>
  </si>
  <si>
    <r>
      <t xml:space="preserve">Pharmalgen </t>
    </r>
    <r>
      <rPr>
        <sz val="10"/>
        <rFont val="Calibri"/>
        <family val="2"/>
      </rPr>
      <t>– a recommended treatment for bee or wasp venom allergy after a severe reaction, or moderate reaction in certain circumstances.</t>
    </r>
  </si>
  <si>
    <r>
      <t xml:space="preserve">Apixaban </t>
    </r>
    <r>
      <rPr>
        <sz val="10"/>
        <rFont val="Calibri"/>
        <family val="2"/>
      </rPr>
      <t>– a recommended option to reduce thromboembolism after knee/hip replacement.</t>
    </r>
  </si>
  <si>
    <r>
      <t xml:space="preserve">Retigabine </t>
    </r>
    <r>
      <rPr>
        <sz val="10"/>
        <rFont val="Calibri"/>
        <family val="2"/>
      </rPr>
      <t>– a recommended adjunctive option for partial onset seizures with or without secondary generalisation in some people with epilepsy.</t>
    </r>
  </si>
  <si>
    <r>
      <t xml:space="preserve">Rivaroxaban </t>
    </r>
    <r>
      <rPr>
        <sz val="10"/>
        <rFont val="Calibri"/>
        <family val="2"/>
      </rPr>
      <t>– a recommended option for treating DVT, and to help prevent a pulmonary embolism or another DVT.</t>
    </r>
  </si>
  <si>
    <r>
      <t>Lapatinib &amp; trastuzumab</t>
    </r>
    <r>
      <rPr>
        <sz val="10"/>
        <rFont val="Calibri"/>
        <family val="2"/>
      </rPr>
      <t xml:space="preserve"> – not recommended with an aromatase inhibitor for post-menopausal women with HER2 and hormone receptor positive metastatic breast cancer.</t>
    </r>
  </si>
  <si>
    <r>
      <rPr>
        <b/>
        <sz val="10"/>
        <rFont val="Calibri"/>
        <family val="2"/>
      </rPr>
      <t>Dronedarone</t>
    </r>
    <r>
      <rPr>
        <sz val="10"/>
        <rFont val="Calibri"/>
        <family val="2"/>
      </rPr>
      <t xml:space="preserve"> – a recommended option for some people with non-permanent atrial fibrillation.</t>
    </r>
  </si>
  <si>
    <r>
      <rPr>
        <b/>
        <sz val="10"/>
        <rFont val="Calibri"/>
        <family val="2"/>
      </rPr>
      <t>Rituximab</t>
    </r>
    <r>
      <rPr>
        <sz val="10"/>
        <rFont val="Calibri"/>
        <family val="2"/>
      </rPr>
      <t xml:space="preserve"> – a </t>
    </r>
    <r>
      <rPr>
        <sz val="10"/>
        <rFont val="Calibri"/>
        <family val="2"/>
      </rPr>
      <t xml:space="preserve">recommended </t>
    </r>
    <r>
      <rPr>
        <sz val="10"/>
        <rFont val="Calibri"/>
        <family val="2"/>
      </rPr>
      <t>option with fludarabine and cyclophosphamide for some people with relapsed or refractory chronic lymphocytic leukaemia.</t>
    </r>
  </si>
  <si>
    <r>
      <rPr>
        <b/>
        <sz val="10"/>
        <rFont val="Calibri"/>
        <family val="2"/>
      </rPr>
      <t>Pemetrexed</t>
    </r>
    <r>
      <rPr>
        <sz val="10"/>
        <rFont val="Calibri"/>
        <family val="2"/>
      </rPr>
      <t xml:space="preserve"> – a recommended maintenance treatment option for some people with non-small-cell lung cancer.</t>
    </r>
  </si>
  <si>
    <r>
      <rPr>
        <b/>
        <sz val="10"/>
        <rFont val="Calibri"/>
        <family val="2"/>
      </rPr>
      <t>Infliximab</t>
    </r>
    <r>
      <rPr>
        <sz val="10"/>
        <rFont val="Calibri"/>
        <family val="2"/>
      </rPr>
      <t xml:space="preserve"> – a recommended</t>
    </r>
    <r>
      <rPr>
        <sz val="10"/>
        <rFont val="Calibri"/>
        <family val="2"/>
      </rPr>
      <t xml:space="preserve"> option for some people with</t>
    </r>
    <r>
      <rPr>
        <sz val="10"/>
        <color indexed="46"/>
        <rFont val="Calibri"/>
        <family val="2"/>
      </rPr>
      <t xml:space="preserve"> </t>
    </r>
    <r>
      <rPr>
        <sz val="10"/>
        <rFont val="Calibri"/>
        <family val="2"/>
      </rPr>
      <t xml:space="preserve">severe active/ fistulising disease. 
</t>
    </r>
    <r>
      <rPr>
        <b/>
        <sz val="10"/>
        <rFont val="Calibri"/>
        <family val="2"/>
      </rPr>
      <t>Adalimumab</t>
    </r>
    <r>
      <rPr>
        <sz val="10"/>
        <rFont val="Calibri"/>
        <family val="2"/>
      </rPr>
      <t xml:space="preserve"> – a recommended </t>
    </r>
    <r>
      <rPr>
        <sz val="10"/>
        <rFont val="Calibri"/>
        <family val="2"/>
      </rPr>
      <t xml:space="preserve">option for some people with </t>
    </r>
    <r>
      <rPr>
        <sz val="10"/>
        <rFont val="Calibri"/>
        <family val="2"/>
      </rPr>
      <t>severe active disease.</t>
    </r>
  </si>
  <si>
    <r>
      <t>Cetuximab</t>
    </r>
    <r>
      <rPr>
        <sz val="10"/>
        <rFont val="Calibri"/>
        <family val="2"/>
      </rPr>
      <t xml:space="preserve"> – a recommended option with radiotherapy for locally advanced squamous cell disease</t>
    </r>
    <r>
      <rPr>
        <sz val="10"/>
        <color indexed="10"/>
        <rFont val="Calibri"/>
        <family val="2"/>
      </rPr>
      <t xml:space="preserve"> </t>
    </r>
    <r>
      <rPr>
        <sz val="10"/>
        <color indexed="8"/>
        <rFont val="Calibri"/>
        <family val="2"/>
      </rPr>
      <t>with Karnofsky score 90% or more,</t>
    </r>
    <r>
      <rPr>
        <sz val="10"/>
        <rFont val="Calibri"/>
        <family val="2"/>
      </rPr>
      <t xml:space="preserve"> and if platinum-based chemotherapy inappropriate.</t>
    </r>
  </si>
  <si>
    <r>
      <rPr>
        <b/>
        <sz val="10"/>
        <rFont val="Calibri"/>
        <family val="2"/>
      </rPr>
      <t>Anti-D immunoglobulin</t>
    </r>
    <r>
      <rPr>
        <sz val="10"/>
        <rFont val="Calibri"/>
        <family val="2"/>
      </rPr>
      <t xml:space="preserve"> – a recommended antenatal option for RhD negative pregnant women who are </t>
    </r>
    <r>
      <rPr>
        <sz val="10"/>
        <color indexed="8"/>
        <rFont val="Calibri"/>
        <family val="2"/>
      </rPr>
      <t xml:space="preserve">not known to be </t>
    </r>
    <r>
      <rPr>
        <sz val="10"/>
        <rFont val="Calibri"/>
        <family val="2"/>
      </rPr>
      <t>'sensitised'.</t>
    </r>
  </si>
  <si>
    <r>
      <t xml:space="preserve">Aflibercept </t>
    </r>
    <r>
      <rPr>
        <sz val="10"/>
        <color indexed="63"/>
        <rFont val="Calibri"/>
        <family val="2"/>
      </rPr>
      <t>- not recommended  in combination with irinotecan and fluorouracil-based therapy for metastatic colorectal cancer that is resistant to or has progressed after chemotherapy that includes oxaliplatin.</t>
    </r>
  </si>
  <si>
    <r>
      <t xml:space="preserve">Rituximab </t>
    </r>
    <r>
      <rPr>
        <sz val="10"/>
        <color indexed="63"/>
        <rFont val="Calibri"/>
        <family val="2"/>
      </rPr>
      <t xml:space="preserve">- recommended as an option with glucocorticoids for adults with anti-neutrophil cytoplasmic antibody-associated vasculitis only if further treatment with cyclophosphamide would exceed the maximum cumulative cyclophosphamide dose </t>
    </r>
    <r>
      <rPr>
        <b/>
        <sz val="10"/>
        <color indexed="63"/>
        <rFont val="Calibri"/>
        <family val="2"/>
      </rPr>
      <t>or</t>
    </r>
    <r>
      <rPr>
        <sz val="10"/>
        <color indexed="63"/>
        <rFont val="Calibri"/>
        <family val="2"/>
      </rPr>
      <t xml:space="preserve"> cyclophosphamide is contraindicated or not tolerated </t>
    </r>
    <r>
      <rPr>
        <b/>
        <sz val="10"/>
        <color indexed="63"/>
        <rFont val="Calibri"/>
        <family val="2"/>
      </rPr>
      <t>or</t>
    </r>
    <r>
      <rPr>
        <sz val="10"/>
        <color indexed="63"/>
        <rFont val="Calibri"/>
        <family val="2"/>
      </rPr>
      <t xml:space="preserve"> they want to have children and treatment with cyclophosphamide may materially affect their fertility </t>
    </r>
    <r>
      <rPr>
        <b/>
        <sz val="10"/>
        <color indexed="63"/>
        <rFont val="Calibri"/>
        <family val="2"/>
      </rPr>
      <t>or</t>
    </r>
    <r>
      <rPr>
        <sz val="10"/>
        <color indexed="63"/>
        <rFont val="Calibri"/>
        <family val="2"/>
      </rPr>
      <t xml:space="preserve"> the disease has stayed active or progressed despite a course of cyclophosphamide lasting 3 to 6 months </t>
    </r>
    <r>
      <rPr>
        <b/>
        <sz val="10"/>
        <color indexed="63"/>
        <rFont val="Calibri"/>
        <family val="2"/>
      </rPr>
      <t>or</t>
    </r>
    <r>
      <rPr>
        <sz val="10"/>
        <color indexed="63"/>
        <rFont val="Calibri"/>
        <family val="2"/>
      </rPr>
      <t xml:space="preserve"> the person has had uroepithelial malignancy.</t>
    </r>
  </si>
  <si>
    <r>
      <rPr>
        <b/>
        <sz val="10"/>
        <rFont val="Calibri"/>
        <family val="2"/>
      </rPr>
      <t>Note national guidance on flu jabs</t>
    </r>
    <r>
      <rPr>
        <sz val="10"/>
        <rFont val="Calibri"/>
        <family val="2"/>
      </rPr>
      <t xml:space="preserve">. 
For flu that is not a widespread epidemic: 
</t>
    </r>
    <r>
      <rPr>
        <b/>
        <sz val="10"/>
        <rFont val="Calibri"/>
        <family val="2"/>
      </rPr>
      <t xml:space="preserve">Oseltamivir, zanamivir </t>
    </r>
    <r>
      <rPr>
        <sz val="10"/>
        <rFont val="Calibri"/>
        <family val="2"/>
      </rPr>
      <t xml:space="preserve">– a recommended option in non-vaccinated, flu-exposed, ‘at risk’ people in specified circumstances. 
</t>
    </r>
    <r>
      <rPr>
        <b/>
        <sz val="10"/>
        <rFont val="Calibri"/>
        <family val="2"/>
      </rPr>
      <t>Amantadine</t>
    </r>
    <r>
      <rPr>
        <sz val="10"/>
        <rFont val="Calibri"/>
        <family val="2"/>
      </rPr>
      <t xml:space="preserve"> – not recommended to prevent flu.
</t>
    </r>
  </si>
  <si>
    <r>
      <t>Rituximab</t>
    </r>
    <r>
      <rPr>
        <sz val="10"/>
        <rFont val="Calibri"/>
        <family val="2"/>
      </rPr>
      <t xml:space="preserve"> – a recommended option with chemotherapy to induce remission, or alone as maintenance therapy during remission. Monotherapy also an option for relapsed or refractory disease when other options exhausted.</t>
    </r>
  </si>
  <si>
    <r>
      <t>Lymphoma (follicular non-Hodgkin's) - rituximab (</t>
    </r>
    <r>
      <rPr>
        <b/>
        <sz val="10"/>
        <color indexed="12"/>
        <rFont val="Calibri"/>
        <family val="2"/>
      </rPr>
      <t>TA137</t>
    </r>
    <r>
      <rPr>
        <sz val="10"/>
        <color indexed="12"/>
        <rFont val="Calibri"/>
        <family val="2"/>
      </rPr>
      <t>) 
Review of TA37</t>
    </r>
  </si>
  <si>
    <r>
      <t xml:space="preserve">Pemetrexed </t>
    </r>
    <r>
      <rPr>
        <sz val="10"/>
        <rFont val="Calibri"/>
        <family val="2"/>
      </rPr>
      <t>– a recommended option for specified people with advanced or</t>
    </r>
    <r>
      <rPr>
        <sz val="10"/>
        <color indexed="8"/>
        <rFont val="Calibri"/>
        <family val="2"/>
      </rPr>
      <t xml:space="preserve"> un</t>
    </r>
    <r>
      <rPr>
        <sz val="10"/>
        <rFont val="Calibri"/>
        <family val="2"/>
      </rPr>
      <t>resectable malignant pleural mesothelioma.</t>
    </r>
  </si>
  <si>
    <r>
      <t xml:space="preserve">Omalizumab </t>
    </r>
    <r>
      <rPr>
        <sz val="10"/>
        <rFont val="Calibri"/>
        <family val="2"/>
      </rPr>
      <t>– r</t>
    </r>
    <r>
      <rPr>
        <sz val="10"/>
        <color indexed="8"/>
        <rFont val="Calibri"/>
        <family val="2"/>
      </rPr>
      <t>ecommended option for specified non-smokers with severe persistent allergic asthma, despite using other asthma medicines.</t>
    </r>
  </si>
  <si>
    <r>
      <t>Trastuzumab</t>
    </r>
    <r>
      <rPr>
        <sz val="10"/>
        <color indexed="8"/>
        <rFont val="Calibri"/>
        <family val="2"/>
      </rPr>
      <t xml:space="preserve"> – a recommended option for early-stage HER2-positive breast cancer after surgery, chemotherapy, and radiotherapy if applicable. Updated by</t>
    </r>
    <r>
      <rPr>
        <u val="single"/>
        <sz val="10"/>
        <color indexed="12"/>
        <rFont val="Calibri"/>
        <family val="2"/>
      </rPr>
      <t xml:space="preserve"> CG80.</t>
    </r>
  </si>
  <si>
    <r>
      <t xml:space="preserve">Docetaxel </t>
    </r>
    <r>
      <rPr>
        <sz val="10"/>
        <rFont val="Calibri"/>
        <family val="2"/>
      </rPr>
      <t>– a recommended option for hormone-refractory metastatic prostate cancer</t>
    </r>
    <r>
      <rPr>
        <sz val="10"/>
        <color indexed="8"/>
        <rFont val="Calibri"/>
        <family val="2"/>
      </rPr>
      <t xml:space="preserve"> with Karnofsky score 60% or more.</t>
    </r>
    <r>
      <rPr>
        <sz val="10"/>
        <rFont val="Calibri"/>
        <family val="2"/>
      </rPr>
      <t xml:space="preserve"> Not recommended if the disease recurs after a first course. </t>
    </r>
  </si>
  <si>
    <r>
      <t>Docetaxel</t>
    </r>
    <r>
      <rPr>
        <sz val="10"/>
        <rFont val="Calibri"/>
        <family val="2"/>
      </rPr>
      <t xml:space="preserve"> – a recommended adjuvant option with doxorubicin and cyclophosphamide for early node-positive breast cancer. Updated by </t>
    </r>
    <r>
      <rPr>
        <u val="single"/>
        <sz val="10"/>
        <color indexed="12"/>
        <rFont val="Calibri"/>
        <family val="2"/>
      </rPr>
      <t>CG80</t>
    </r>
  </si>
  <si>
    <r>
      <rPr>
        <b/>
        <sz val="10"/>
        <rFont val="Calibri"/>
        <family val="2"/>
      </rPr>
      <t>Peginterferon alfa with ribavirin</t>
    </r>
    <r>
      <rPr>
        <sz val="10"/>
        <rFont val="Calibri"/>
        <family val="2"/>
      </rPr>
      <t xml:space="preserve"> – recommended for moderate to severe chronic hepatitis C as specified within this TA .</t>
    </r>
  </si>
  <si>
    <r>
      <t>Hepatitis C - pegylated interferons, ribavirin and alfa interferon (</t>
    </r>
    <r>
      <rPr>
        <b/>
        <sz val="10"/>
        <color indexed="12"/>
        <rFont val="Calibri"/>
        <family val="2"/>
      </rPr>
      <t>TA75</t>
    </r>
    <r>
      <rPr>
        <sz val="10"/>
        <color indexed="12"/>
        <rFont val="Calibri"/>
        <family val="2"/>
      </rPr>
      <t xml:space="preserve">) 
Partially updated by TA200; replaces TA14 </t>
    </r>
  </si>
  <si>
    <r>
      <rPr>
        <b/>
        <sz val="10"/>
        <rFont val="Calibri"/>
        <family val="2"/>
      </rPr>
      <t>Cisplatin or carboplatin, with or without paclitaxel</t>
    </r>
    <r>
      <rPr>
        <sz val="10"/>
        <rFont val="Calibri"/>
        <family val="2"/>
      </rPr>
      <t xml:space="preserve"> – recommended as alternatives for first-line use (usually following surgery) in ovarian cancer.</t>
    </r>
  </si>
  <si>
    <r>
      <t>Ovarian cancer - paclitaxel (review) (</t>
    </r>
    <r>
      <rPr>
        <b/>
        <sz val="10"/>
        <color indexed="12"/>
        <rFont val="Calibri"/>
        <family val="2"/>
      </rPr>
      <t>TA55</t>
    </r>
    <r>
      <rPr>
        <sz val="10"/>
        <color indexed="12"/>
        <rFont val="Calibri"/>
        <family val="2"/>
      </rPr>
      <t>) 
Partially updated by TA91</t>
    </r>
  </si>
  <si>
    <r>
      <rPr>
        <b/>
        <sz val="10"/>
        <color indexed="8"/>
        <rFont val="Calibri"/>
        <family val="2"/>
      </rPr>
      <t xml:space="preserve">Gemcitabine </t>
    </r>
    <r>
      <rPr>
        <sz val="10"/>
        <color indexed="8"/>
        <rFont val="Calibri"/>
        <family val="2"/>
      </rPr>
      <t>– a first line option for advanced or metastatic disease if Karnofsky score 50 or more, if curative surgery not an option. Not for second line use.</t>
    </r>
  </si>
  <si>
    <r>
      <rPr>
        <b/>
        <sz val="10"/>
        <rFont val="Calibri"/>
        <family val="2"/>
      </rPr>
      <t>Temozolomide</t>
    </r>
    <r>
      <rPr>
        <sz val="10"/>
        <rFont val="Calibri"/>
        <family val="2"/>
      </rPr>
      <t xml:space="preserve"> – consider for</t>
    </r>
    <r>
      <rPr>
        <sz val="10"/>
        <color indexed="8"/>
        <rFont val="Calibri"/>
        <family val="2"/>
      </rPr>
      <t xml:space="preserve"> specified people with </t>
    </r>
    <r>
      <rPr>
        <sz val="10"/>
        <rFont val="Calibri"/>
        <family val="2"/>
      </rPr>
      <t>recurrent brain cancer if initial chemo failed or not tolerated. Only for first line use in a clinical trial.</t>
    </r>
  </si>
  <si>
    <r>
      <t>Acute coronary syndromes - glycoprotein IIb/IIIa inhibitors (review) (</t>
    </r>
    <r>
      <rPr>
        <b/>
        <sz val="10"/>
        <color indexed="12"/>
        <rFont val="Calibri"/>
        <family val="2"/>
      </rPr>
      <t>TA47</t>
    </r>
    <r>
      <rPr>
        <sz val="10"/>
        <color indexed="12"/>
        <rFont val="Calibri"/>
        <family val="2"/>
      </rPr>
      <t xml:space="preserve">) 
Partially updated by CG94 </t>
    </r>
  </si>
  <si>
    <r>
      <rPr>
        <b/>
        <sz val="10"/>
        <rFont val="Calibri"/>
        <family val="2"/>
      </rPr>
      <t>Oral</t>
    </r>
    <r>
      <rPr>
        <b/>
        <sz val="10.5"/>
        <rFont val="Calibri"/>
        <family val="2"/>
      </rPr>
      <t xml:space="preserve"> topotecan</t>
    </r>
    <r>
      <rPr>
        <sz val="10.5"/>
        <rFont val="Calibri"/>
        <family val="2"/>
      </rPr>
      <t xml:space="preserve"> – a recommended option for relapsed small-cell lung cancer in specified circumstances. 
</t>
    </r>
    <r>
      <rPr>
        <b/>
        <sz val="10.5"/>
        <rFont val="Calibri"/>
        <family val="2"/>
      </rPr>
      <t xml:space="preserve">IV topotecan </t>
    </r>
    <r>
      <rPr>
        <sz val="10.5"/>
        <rFont val="Calibri"/>
        <family val="2"/>
      </rPr>
      <t>– not recommended.</t>
    </r>
  </si>
  <si>
    <r>
      <t xml:space="preserve">Topotecan </t>
    </r>
    <r>
      <rPr>
        <sz val="10"/>
        <rFont val="Calibri"/>
        <family val="2"/>
      </rPr>
      <t xml:space="preserve">– a </t>
    </r>
    <r>
      <rPr>
        <sz val="10"/>
        <rFont val="Calibri"/>
        <family val="2"/>
      </rPr>
      <t>recommended</t>
    </r>
    <r>
      <rPr>
        <sz val="10"/>
        <rFont val="Calibri"/>
        <family val="2"/>
      </rPr>
      <t xml:space="preserve"> option for recurrent or stage IVB cervical cancer with cisplatin, if cisplatin not given before. </t>
    </r>
  </si>
  <si>
    <r>
      <rPr>
        <b/>
        <sz val="10"/>
        <rFont val="Calibri"/>
        <family val="2"/>
      </rPr>
      <t>Prasugrel</t>
    </r>
    <r>
      <rPr>
        <sz val="10"/>
        <rFont val="Calibri"/>
        <family val="2"/>
      </rPr>
      <t xml:space="preserve"> – a </t>
    </r>
    <r>
      <rPr>
        <sz val="10"/>
        <rFont val="Calibri"/>
        <family val="2"/>
      </rPr>
      <t>recommended option with aspirin for patients undergoing PCI in specific</t>
    </r>
    <r>
      <rPr>
        <sz val="10"/>
        <rFont val="Calibri"/>
        <family val="2"/>
      </rPr>
      <t xml:space="preserve"> circumstances</t>
    </r>
    <r>
      <rPr>
        <sz val="10"/>
        <color indexed="46"/>
        <rFont val="Calibri"/>
        <family val="2"/>
      </rPr>
      <t>.</t>
    </r>
  </si>
  <si>
    <r>
      <rPr>
        <b/>
        <sz val="10"/>
        <rFont val="Calibri"/>
        <family val="2"/>
      </rPr>
      <t>Sunitinib</t>
    </r>
    <r>
      <rPr>
        <sz val="10"/>
        <rFont val="Calibri"/>
        <family val="2"/>
      </rPr>
      <t xml:space="preserve"> –</t>
    </r>
    <r>
      <rPr>
        <sz val="10"/>
        <rFont val="Calibri"/>
        <family val="2"/>
      </rPr>
      <t xml:space="preserve"> a recommended</t>
    </r>
    <r>
      <rPr>
        <sz val="10"/>
        <rFont val="Calibri"/>
        <family val="2"/>
      </rPr>
      <t xml:space="preserve"> option for unresectable or metastatic malignant GIST if imatinib unsuccessful or unsuitable. </t>
    </r>
    <r>
      <rPr>
        <sz val="11"/>
        <rFont val="Calibri"/>
        <family val="2"/>
      </rPr>
      <t xml:space="preserve"> </t>
    </r>
  </si>
  <si>
    <r>
      <t xml:space="preserve">Ustekinumab </t>
    </r>
    <r>
      <rPr>
        <sz val="10"/>
        <rFont val="Calibri"/>
        <family val="2"/>
      </rPr>
      <t>– a recommended</t>
    </r>
    <r>
      <rPr>
        <sz val="10"/>
        <rFont val="Calibri"/>
        <family val="2"/>
      </rPr>
      <t xml:space="preserve"> option for severe plaque psoriasis when other treatments unsuccessful or unsuitable. </t>
    </r>
  </si>
  <si>
    <r>
      <t xml:space="preserve">Alitretinoin </t>
    </r>
    <r>
      <rPr>
        <sz val="10"/>
        <rFont val="Calibri"/>
        <family val="2"/>
      </rPr>
      <t xml:space="preserve">– a </t>
    </r>
    <r>
      <rPr>
        <sz val="10"/>
        <rFont val="Calibri"/>
        <family val="2"/>
      </rPr>
      <t xml:space="preserve">recommended </t>
    </r>
    <r>
      <rPr>
        <sz val="10"/>
        <rFont val="Calibri"/>
        <family val="2"/>
      </rPr>
      <t>option for severe chronic hand eczema unresponsive to potent topical steroids.</t>
    </r>
  </si>
  <si>
    <r>
      <t xml:space="preserve">Tenofovir disoproxil </t>
    </r>
    <r>
      <rPr>
        <sz val="10"/>
        <rFont val="Calibri"/>
        <family val="2"/>
      </rPr>
      <t xml:space="preserve">– a </t>
    </r>
    <r>
      <rPr>
        <sz val="10"/>
        <rFont val="Calibri"/>
        <family val="2"/>
      </rPr>
      <t xml:space="preserve">recommended </t>
    </r>
    <r>
      <rPr>
        <sz val="10"/>
        <rFont val="Calibri"/>
        <family val="2"/>
      </rPr>
      <t>option for chronic hepatitis B.</t>
    </r>
  </si>
  <si>
    <r>
      <rPr>
        <b/>
        <sz val="10"/>
        <rFont val="Calibri"/>
        <family val="2"/>
      </rPr>
      <t>Rituximab</t>
    </r>
    <r>
      <rPr>
        <sz val="10"/>
        <rFont val="Calibri"/>
        <family val="2"/>
      </rPr>
      <t xml:space="preserve"> –</t>
    </r>
    <r>
      <rPr>
        <sz val="10"/>
        <rFont val="Calibri"/>
        <family val="2"/>
      </rPr>
      <t xml:space="preserve"> a</t>
    </r>
    <r>
      <rPr>
        <sz val="10"/>
        <color indexed="10"/>
        <rFont val="Calibri"/>
        <family val="2"/>
      </rPr>
      <t xml:space="preserve"> </t>
    </r>
    <r>
      <rPr>
        <sz val="10"/>
        <rFont val="Calibri"/>
        <family val="2"/>
      </rPr>
      <t xml:space="preserve">recommended first line option for chronic lymphocytic leukaemia only in combination </t>
    </r>
    <r>
      <rPr>
        <sz val="10"/>
        <rFont val="Calibri"/>
        <family val="2"/>
      </rPr>
      <t>with fludarabine and cyclophosphamide</t>
    </r>
    <r>
      <rPr>
        <sz val="10"/>
        <color indexed="46"/>
        <rFont val="Calibri"/>
        <family val="2"/>
      </rPr>
      <t>.</t>
    </r>
  </si>
  <si>
    <r>
      <t xml:space="preserve">Lenalidomide </t>
    </r>
    <r>
      <rPr>
        <sz val="10"/>
        <rFont val="Calibri"/>
        <family val="2"/>
      </rPr>
      <t xml:space="preserve">– a </t>
    </r>
    <r>
      <rPr>
        <sz val="10"/>
        <rFont val="Calibri"/>
        <family val="2"/>
      </rPr>
      <t xml:space="preserve">recommended </t>
    </r>
    <r>
      <rPr>
        <sz val="10"/>
        <rFont val="Calibri"/>
        <family val="2"/>
      </rPr>
      <t xml:space="preserve">option with dexamethasone for multiple myeloma </t>
    </r>
    <r>
      <rPr>
        <sz val="10"/>
        <rFont val="Calibri"/>
        <family val="2"/>
      </rPr>
      <t xml:space="preserve">after failure of </t>
    </r>
    <r>
      <rPr>
        <sz val="10"/>
        <rFont val="Calibri"/>
        <family val="2"/>
      </rPr>
      <t xml:space="preserve">two previous treatments. </t>
    </r>
  </si>
  <si>
    <r>
      <rPr>
        <b/>
        <sz val="10"/>
        <rFont val="Calibri"/>
        <family val="2"/>
      </rPr>
      <t>Rivaroxaban</t>
    </r>
    <r>
      <rPr>
        <sz val="10"/>
        <rFont val="Calibri"/>
        <family val="2"/>
      </rPr>
      <t xml:space="preserve"> – a </t>
    </r>
    <r>
      <rPr>
        <sz val="10"/>
        <rFont val="Calibri"/>
        <family val="2"/>
      </rPr>
      <t xml:space="preserve">recommended </t>
    </r>
    <r>
      <rPr>
        <sz val="10"/>
        <rFont val="Calibri"/>
        <family val="2"/>
      </rPr>
      <t xml:space="preserve">option for thromboembolism prophylaxis arising from elective total hip or knee replacement surgery.  </t>
    </r>
  </si>
  <si>
    <r>
      <rPr>
        <b/>
        <sz val="10"/>
        <rFont val="Calibri"/>
        <family val="2"/>
      </rPr>
      <t>Erythropoietin analogues with iron injections</t>
    </r>
    <r>
      <rPr>
        <sz val="10"/>
        <rFont val="Calibri"/>
        <family val="2"/>
      </rPr>
      <t xml:space="preserve"> – a recommended option for profound anaemia after chemotherapy if blood transfusions cannot be given; and after platinum-based chemotherapy for ovarian cancer if haemoglobin is 8 g/100 ml or less.</t>
    </r>
  </si>
  <si>
    <r>
      <t>Adalimumab</t>
    </r>
    <r>
      <rPr>
        <sz val="10"/>
        <rFont val="Calibri"/>
        <family val="2"/>
      </rPr>
      <t xml:space="preserve"> – a recommended option for severe plaque psoriasis if other treatments are unsuitable, unsuccessful or not tolerated.</t>
    </r>
  </si>
  <si>
    <r>
      <rPr>
        <b/>
        <sz val="10"/>
        <rFont val="Calibri"/>
        <family val="2"/>
      </rPr>
      <t>Entecavir</t>
    </r>
    <r>
      <rPr>
        <sz val="10"/>
        <rFont val="Calibri"/>
        <family val="2"/>
      </rPr>
      <t xml:space="preserve"> – a recommended option for chronic hepatitis B.</t>
    </r>
  </si>
  <si>
    <r>
      <rPr>
        <b/>
        <sz val="10"/>
        <rFont val="Calibri"/>
        <family val="2"/>
      </rPr>
      <t>Edoxaban</t>
    </r>
    <r>
      <rPr>
        <sz val="10"/>
        <rFont val="Calibri"/>
        <family val="2"/>
      </rPr>
      <t xml:space="preserve"> - recommended as an option for preventing stroke and systemic embolism in adults with non-valvular atrial fibrillation with one or more risk factors (congestive heart failure, hypertension, diabetes, prior stroke or transient ischaemic attack, age ≥75 years)</t>
    </r>
  </si>
  <si>
    <r>
      <rPr>
        <b/>
        <sz val="10"/>
        <rFont val="Calibri"/>
        <family val="2"/>
      </rPr>
      <t>Bevacizumab</t>
    </r>
    <r>
      <rPr>
        <sz val="10"/>
        <rFont val="Calibri"/>
        <family val="2"/>
      </rPr>
      <t xml:space="preserve"> - unable to make a recommendation because no evidence submission was received from Roche Products for the technology.</t>
    </r>
  </si>
  <si>
    <r>
      <t xml:space="preserve"> </t>
    </r>
    <r>
      <rPr>
        <b/>
        <sz val="10"/>
        <rFont val="Calibri"/>
        <family val="2"/>
      </rPr>
      <t xml:space="preserve">Ruxolitinib - </t>
    </r>
    <r>
      <rPr>
        <sz val="10"/>
        <rFont val="Calibri"/>
        <family val="2"/>
      </rPr>
      <t>unable to make a recommendation because</t>
    </r>
    <r>
      <rPr>
        <b/>
        <sz val="10"/>
        <rFont val="Calibri"/>
        <family val="2"/>
      </rPr>
      <t xml:space="preserve"> </t>
    </r>
    <r>
      <rPr>
        <sz val="10"/>
        <rFont val="Calibri"/>
        <family val="2"/>
      </rPr>
      <t>no evidence submission was received from Novartis Pharmaceuticals for the technology.</t>
    </r>
  </si>
  <si>
    <r>
      <t xml:space="preserve">Cangrelor </t>
    </r>
    <r>
      <rPr>
        <sz val="10"/>
        <color indexed="8"/>
        <rFont val="Calibri"/>
        <family val="2"/>
      </rPr>
      <t>- unable to make a recommendation because no evidence submission was received from The Medicines Company UK for the technology.</t>
    </r>
  </si>
  <si>
    <r>
      <rPr>
        <b/>
        <sz val="10"/>
        <rFont val="Calibri"/>
        <family val="2"/>
      </rPr>
      <t>Pembrolizumab</t>
    </r>
    <r>
      <rPr>
        <sz val="10"/>
        <rFont val="Calibri"/>
        <family val="2"/>
      </rPr>
      <t xml:space="preserve"> - recommended as an option for treating advanced (unresectable or metastatic) melanoma.</t>
    </r>
  </si>
  <si>
    <r>
      <rPr>
        <b/>
        <sz val="10"/>
        <rFont val="Calibri"/>
        <family val="2"/>
      </rPr>
      <t>Edoxaban</t>
    </r>
    <r>
      <rPr>
        <sz val="10"/>
        <rFont val="Calibri"/>
        <family val="2"/>
      </rPr>
      <t xml:space="preserve"> - recommended as an option for treating and for preventing recurrent deep vein thrombosis and pulmonary embolism.</t>
    </r>
  </si>
  <si>
    <r>
      <rPr>
        <b/>
        <sz val="10"/>
        <rFont val="Calibri"/>
        <family val="2"/>
      </rPr>
      <t>Vedolizumab</t>
    </r>
    <r>
      <rPr>
        <sz val="10"/>
        <rFont val="Calibri"/>
        <family val="2"/>
      </rPr>
      <t xml:space="preserve"> - recommended as an option for treating moderately to severely active Crohn's disease.</t>
    </r>
  </si>
  <si>
    <r>
      <rPr>
        <b/>
        <sz val="10"/>
        <rFont val="Calibri"/>
        <family val="2"/>
      </rPr>
      <t>Aflibercept solution for injection</t>
    </r>
    <r>
      <rPr>
        <sz val="10"/>
        <rFont val="Calibri"/>
        <family val="2"/>
      </rPr>
      <t xml:space="preserve"> - recommended as an option for treating visual impairment caused by diabetic macular oedema.</t>
    </r>
  </si>
  <si>
    <t xml:space="preserve">Only after the disease has progressed with ipilimumab and, for BRAF V600 mutation-positive disease, a BRAF or MEK inhibitor, and when the company provides pembrolizumab with the discount agreed in the patient access scheme. Pembrolizumab should be available on the NHS within 3 months of the guidance being issued. Because pembrolizumab was made available in the NHS through the ‘early access to medicines’ scheme, NHS England has indicated that it will be available on the NHS 30 days after the guidance is issued.
</t>
  </si>
  <si>
    <t>Tolvaptan for treating autosomal dominant polycystic kidney disease [TA358]</t>
  </si>
  <si>
    <r>
      <t>Tolvaptan -</t>
    </r>
    <r>
      <rPr>
        <sz val="10"/>
        <rFont val="Calibri"/>
        <family val="2"/>
      </rPr>
      <t xml:space="preserve"> recommended as an option for treating autosomal dominant polycystic kidney disease in adults to slow the progression of cyst development and renal insufficiency</t>
    </r>
  </si>
  <si>
    <t>Only if they have chronic kidney disease stage 2 or 3 at the start of treatment,  there is evidence of rapidly progressing disease, and the company provides it with  the discount agreed in the patient access scheme.</t>
  </si>
  <si>
    <r>
      <t xml:space="preserve">Simeprevir </t>
    </r>
    <r>
      <rPr>
        <sz val="10"/>
        <rFont val="Calibri"/>
        <family val="2"/>
      </rPr>
      <t>in combination with sofosbuvir - unable to make a recommendation because no evidence submission was received from Janssen for the technology.</t>
    </r>
  </si>
  <si>
    <t xml:space="preserve">Simeprevir in combination with sofosbuvir for treating genotype 1 or 4 chronic hepatitis C [TA361]
</t>
  </si>
  <si>
    <t>Paclitaxel as albumin-bound nanoparticles with carboplatin for untreated non-small-cell lung cancer [TA362]</t>
  </si>
  <si>
    <t>Paclitaxel as albumin-bound nanoparticles in combination with gemcitabine for previously untreated metastatic pancreatic cancer [TA360]</t>
  </si>
  <si>
    <t xml:space="preserve">Idelalisib for treating chronic lymphocytic leukaemia [TA359]
</t>
  </si>
  <si>
    <r>
      <rPr>
        <b/>
        <sz val="10"/>
        <rFont val="Calibri"/>
        <family val="2"/>
      </rPr>
      <t>Paclitaxel</t>
    </r>
    <r>
      <rPr>
        <sz val="10"/>
        <rFont val="Calibri"/>
        <family val="2"/>
      </rPr>
      <t xml:space="preserve"> as albumin-bound nanoparticles (nab-Paclitaxel) in combination with gemcitabine - not recommended for adults with previously
untreated metastatic adenocarcinoma of the pancreas.</t>
    </r>
  </si>
  <si>
    <r>
      <rPr>
        <b/>
        <sz val="10"/>
        <rFont val="Calibri"/>
        <family val="2"/>
      </rPr>
      <t xml:space="preserve">Idelalisib </t>
    </r>
    <r>
      <rPr>
        <sz val="10"/>
        <rFont val="Calibri"/>
        <family val="2"/>
      </rPr>
      <t>- recommended in combination with rituximab as a treatment for chronic lymphocytic leukaemia (CLL)</t>
    </r>
  </si>
  <si>
    <t>For untreated CLL in adults with a 17p deletion or TP53 mutation, or for previously-treated CLL when relapsed within 24 months. Idelalisib is recommended only if the company provides the drug with the discount agreed in the simple discount agreement.</t>
  </si>
  <si>
    <t>Vortioxetine for treating major depressive episodes [TA367]</t>
  </si>
  <si>
    <r>
      <rPr>
        <b/>
        <sz val="10"/>
        <rFont val="Calibri"/>
        <family val="2"/>
      </rPr>
      <t>Vortioxetine</t>
    </r>
    <r>
      <rPr>
        <sz val="10"/>
        <rFont val="Calibri"/>
        <family val="2"/>
      </rPr>
      <t xml:space="preserve"> </t>
    </r>
    <r>
      <rPr>
        <b/>
        <sz val="10"/>
        <rFont val="Calibri"/>
        <family val="2"/>
      </rPr>
      <t xml:space="preserve">- </t>
    </r>
    <r>
      <rPr>
        <sz val="10"/>
        <rFont val="Calibri"/>
        <family val="2"/>
      </rPr>
      <t>recommended as an option for treating major depressive episodes in adults whose condition has responded inadequately to 2 antidepressants within the current episode.</t>
    </r>
  </si>
  <si>
    <t>Only when the company provides pembrolizumab with the discount agreed in the patient access scheme</t>
  </si>
  <si>
    <t>Ombitasvir–paritaprevir–ritonavir with or without dasabuvir for treating chronic hepatitis C [TA365]</t>
  </si>
  <si>
    <r>
      <rPr>
        <b/>
        <sz val="10"/>
        <rFont val="Calibri"/>
        <family val="2"/>
      </rPr>
      <t>Pembrolizumab</t>
    </r>
    <r>
      <rPr>
        <sz val="10"/>
        <rFont val="Calibri"/>
        <family val="2"/>
      </rPr>
      <t xml:space="preserve"> - recommended as an option for treating advanced (unresectable or metastatic) melanoma that has not been previously treated with ipilimumab.</t>
    </r>
  </si>
  <si>
    <t>Ledipasvir–sofosbuvir for treating chronic hepatitis C  [TA363]</t>
  </si>
  <si>
    <t>Refer to table in guidance document for specific details of recommendations (e.g. genotypes, liver disease stage, duration of treatment). It is recommended that the decision to treat and prescribing decisions are made by multidisciplinary teams in the operational delivery networks put in place by NHS England, to prioritise treatment for people with the highest unmet clinical need.</t>
  </si>
  <si>
    <r>
      <rPr>
        <b/>
        <sz val="10"/>
        <rFont val="Calibri"/>
        <family val="2"/>
      </rPr>
      <t>Ombitasvir–paritaprevir–ritonavir</t>
    </r>
    <r>
      <rPr>
        <sz val="10"/>
        <rFont val="Calibri"/>
        <family val="2"/>
      </rPr>
      <t xml:space="preserve"> - recommended with or without dasabuvir, as an option for treating genotype 1 or 4 chronic hepatitis C.</t>
    </r>
  </si>
  <si>
    <r>
      <rPr>
        <b/>
        <sz val="10"/>
        <rFont val="Calibri"/>
        <family val="2"/>
      </rPr>
      <t>Ledipasvir–sofosbuvir</t>
    </r>
    <r>
      <rPr>
        <sz val="10"/>
        <rFont val="Calibri"/>
        <family val="2"/>
      </rPr>
      <t xml:space="preserve"> - recommended as an option for treating chronic hepatitis C.</t>
    </r>
  </si>
  <si>
    <t>Refer to table in guidance document for specific details of recommendations (e.g. genotypes, liver disease stage, duration of treatment, ± ribavirin). It is recommended that the decision to treat and prescribing decisions are made by multidisciplinary teams in the operational delivery networks put in place by NHS England, to prioritise treatment for people with the highest unmet clinical need.</t>
  </si>
  <si>
    <t>Daclatasvir for treating chronic hepatitis C [TA364]</t>
  </si>
  <si>
    <r>
      <t xml:space="preserve">Daclatasvir </t>
    </r>
    <r>
      <rPr>
        <sz val="10"/>
        <rFont val="Calibri"/>
        <family val="2"/>
      </rPr>
      <t>- recommended as an option for treating chronic hepatitis C.</t>
    </r>
  </si>
  <si>
    <t>Only if the company provides daclatasvir at the same price or lower than that agreed with the Commercial Medicines Unit. Refer to table in guidance document for specific details of recommendations (e.g. genotypes, liver disease stage, duration of treatment, treated or untreated, ineligible or intolerant to interferon). It is recommended that the decision to treat and prescribing decisions are made by multidisciplinary teams in the operational delivery networks put in place by NHS England, to prioritise treatment for people with the highest unmet clinical need.</t>
  </si>
  <si>
    <t xml:space="preserve">Apremilast for treating moderate to severe plaque psoriasis [TA368] </t>
  </si>
  <si>
    <r>
      <t xml:space="preserve">Apremilast </t>
    </r>
    <r>
      <rPr>
        <sz val="10"/>
        <rFont val="Calibri"/>
        <family val="2"/>
      </rPr>
      <t>- not recommended for treating moderate to severe chronic plaque psoriasis that has not responded to systemic therapy, or systemic therapy is contraindicated or not tolerated.</t>
    </r>
  </si>
  <si>
    <t xml:space="preserve">Pembrolizumab for advanced melanoma not previously treated with ipilimumab [TA366]
</t>
  </si>
  <si>
    <t>(N.B. if exact date is not specified in NICE documentation, the last day of the month published will be employed)</t>
  </si>
  <si>
    <r>
      <rPr>
        <b/>
        <sz val="10"/>
        <rFont val="Calibri"/>
        <family val="2"/>
      </rPr>
      <t>Trastuzumab emtansine</t>
    </r>
    <r>
      <rPr>
        <sz val="10"/>
        <rFont val="Calibri"/>
        <family val="2"/>
      </rPr>
      <t>- not recommended for treating adults with human epidermal growth factor 2 (HER2) positive, unresectable locally advanced or metastatic breast cancer previously treated with trastuzumab and a taxane.</t>
    </r>
  </si>
  <si>
    <r>
      <rPr>
        <b/>
        <sz val="10"/>
        <rFont val="Calibri"/>
        <family val="2"/>
      </rPr>
      <t>Erlotinib</t>
    </r>
    <r>
      <rPr>
        <sz val="10"/>
        <rFont val="Calibri"/>
        <family val="2"/>
      </rPr>
      <t xml:space="preserve"> - recommended as an option for treating locally advanced or metastatic non-small-cell lung cancer that has progressed after non-targeted chemotherapy in people with tumours of unknown EGFR-TK mutation status (see notes for conditions of the recommendation), but is not recommended for treating locally advanced or metastatic non-small-cell lung cancer that has progressed after non-targeted chemotherapy in people with tumours that are EGFR-TK mutation-negative. </t>
    </r>
    <r>
      <rPr>
        <b/>
        <sz val="10"/>
        <rFont val="Calibri"/>
        <family val="2"/>
      </rPr>
      <t xml:space="preserve">Gefitinib </t>
    </r>
    <r>
      <rPr>
        <sz val="10"/>
        <rFont val="Calibri"/>
        <family val="2"/>
      </rPr>
      <t>- not recommended for treating locally advanced or metastatic non-small-cell lung cancer that has progressed after non-targeted chemotherapy in people with tumours that are EGFR-TK mutation-positive.</t>
    </r>
  </si>
  <si>
    <t>Erlotinib is only recommended if the result of an EGFR-TK mutation diagnostic test is unobtainable because of an inadequate tissue sample or poor-quality DNA and the treating clinician considers that the tumour is very likely to be EGFR-TK mutation-positive and the person's disease responds to the first 2 cycles of treatment with erlotinib, and the company provides erlotinib with the discount agreed in the patient access scheme.</t>
  </si>
  <si>
    <r>
      <t xml:space="preserve">Ciclosporin - </t>
    </r>
    <r>
      <rPr>
        <sz val="10"/>
        <rFont val="Calibri"/>
        <family val="2"/>
      </rPr>
      <t>recommended as an option for treating severe keratitis in adult patients with dry eye disease that has not improved despite treatment with tear substitutes</t>
    </r>
  </si>
  <si>
    <t xml:space="preserve">Ciclosporin for treating dry eye disease that has not improved despite treatment with artificial tears [TA369]
</t>
  </si>
  <si>
    <t>Trastuzumab emtansine for treating HER2-positive, unresectable locally advanced or metastatic breast cancer after treatment with trastuzumab and a taxane [TA371]</t>
  </si>
  <si>
    <t xml:space="preserve">Erlotinib and gefitinib for treating non-small-cell lung cancer that has progressed after prior chemotherapy [TA374]
</t>
  </si>
  <si>
    <t>Bortezomib for previously untreated mantle cell lymphoma [TA370]</t>
  </si>
  <si>
    <r>
      <rPr>
        <b/>
        <sz val="10"/>
        <rFont val="Calibri"/>
        <family val="2"/>
      </rPr>
      <t>Bortezomib</t>
    </r>
    <r>
      <rPr>
        <sz val="10"/>
        <rFont val="Calibri"/>
        <family val="2"/>
      </rPr>
      <t xml:space="preserve"> - recommended as an option for previously untreated mantle cell lymphoma in adults for whom haematopoietic stem cell transplantation is unsuitable</t>
    </r>
  </si>
  <si>
    <t>Apremilast for treating active psoriatic arthritis [TA372]</t>
  </si>
  <si>
    <r>
      <t xml:space="preserve">Apremilast - </t>
    </r>
    <r>
      <rPr>
        <sz val="10"/>
        <rFont val="Calibri"/>
        <family val="2"/>
      </rPr>
      <t>not recommended for treating adults with active psoriatic arthritis that has not responded to prior DMARD therapy, or such therapy is not tolerated.</t>
    </r>
  </si>
  <si>
    <t>Abatacept, adalimumab, etanercept and tocilizumab for treating juvenile idiopathic arthritis  [TA373]</t>
  </si>
  <si>
    <r>
      <rPr>
        <b/>
        <sz val="10"/>
        <rFont val="Calibri"/>
        <family val="2"/>
      </rPr>
      <t>Abatacept, adalimumab, etanercept and tocilizumab</t>
    </r>
    <r>
      <rPr>
        <sz val="10"/>
        <rFont val="Calibri"/>
        <family val="2"/>
      </rPr>
      <t xml:space="preserve"> - recommended as possible treatments for polyarticular juvenile idiopathic arthritis. </t>
    </r>
    <r>
      <rPr>
        <b/>
        <sz val="10"/>
        <rFont val="Calibri"/>
        <family val="2"/>
      </rPr>
      <t>Adalimumab and etanercept</t>
    </r>
    <r>
      <rPr>
        <sz val="10"/>
        <rFont val="Calibri"/>
        <family val="2"/>
      </rPr>
      <t xml:space="preserve"> - recommended  as possible treatments for enthesitis-related juvenile idiopathic arthritis. </t>
    </r>
    <r>
      <rPr>
        <b/>
        <sz val="10"/>
        <rFont val="Calibri"/>
        <family val="2"/>
      </rPr>
      <t>Etanercept</t>
    </r>
    <r>
      <rPr>
        <sz val="10"/>
        <rFont val="Calibri"/>
        <family val="2"/>
      </rPr>
      <t xml:space="preserve"> - recommended as a possible treatment for psoriatic juvenile idiopathic arthritis. 
</t>
    </r>
  </si>
  <si>
    <t xml:space="preserve">Abatacept and tocilizumab only if the companies provide them with the discounts agreed in the patient access schemes. When more than 1 technology is suitable (taking into account extra-articular manifestations) treatment should be started with the least expensive technology, taking into account administration costs, the dose needed and the product cost per dose. </t>
  </si>
  <si>
    <r>
      <rPr>
        <b/>
        <sz val="10"/>
        <rFont val="Calibri"/>
        <family val="2"/>
      </rPr>
      <t>Ramucirumab</t>
    </r>
    <r>
      <rPr>
        <sz val="10"/>
        <rFont val="Calibri"/>
        <family val="2"/>
      </rPr>
      <t xml:space="preserve"> alone or with paclitaxel is not recommended for advanced gastric cancer or gastro–oesophageal junction adenocarcinoma previously treated with chemotherapy.</t>
    </r>
  </si>
  <si>
    <r>
      <rPr>
        <b/>
        <sz val="10"/>
        <rFont val="Calibri"/>
        <family val="2"/>
      </rPr>
      <t>Radium-223 dichloride</t>
    </r>
    <r>
      <rPr>
        <sz val="10"/>
        <rFont val="Calibri"/>
        <family val="2"/>
      </rPr>
      <t xml:space="preserve"> is recommended as an option for treating adults with hormone-relapsed prostate cancer, symptomatic bone metastases and no known visceral metastases.</t>
    </r>
  </si>
  <si>
    <t>Only if previous treatment with docetaxel, and the company provides radium-223 dichloride with the discount agreed in the PAS.</t>
  </si>
  <si>
    <r>
      <rPr>
        <b/>
        <sz val="10"/>
        <rFont val="Calibri"/>
        <family val="2"/>
      </rPr>
      <t>Panobinostat</t>
    </r>
    <r>
      <rPr>
        <sz val="10"/>
        <rFont val="Calibri"/>
        <family val="2"/>
      </rPr>
      <t xml:space="preserve"> in combination with bortezomib and dexamethasone is recommended as an option for treating multiple myeloma</t>
    </r>
  </si>
  <si>
    <t>For 'adult patients with relapsed and/or refractory multiple myeloma who have received at least 2 prior regimens including bortezomib and an immunomodulatory agent' when the company provides panobinostat with the discount agreed in the PAS.</t>
  </si>
  <si>
    <r>
      <rPr>
        <b/>
        <sz val="10"/>
        <rFont val="Calibri"/>
        <family val="2"/>
      </rPr>
      <t>Olaparib</t>
    </r>
    <r>
      <rPr>
        <sz val="10"/>
        <rFont val="Calibri"/>
        <family val="2"/>
      </rPr>
      <t xml:space="preserve"> is recommended as an option for treating adults with relapsed, platinum sensitive ovarian, fallopian tube or peritoneal cancer who have BRCA1 or BRCA2 mutations and whose disease has responded to platinum based chemotherapy.</t>
    </r>
  </si>
  <si>
    <t>Only if patients have had 3 or more courses of platinum based chemotherapy and the drug cost of olaparib for people who remain on treatment after 15 months will be met by the company.</t>
  </si>
  <si>
    <r>
      <rPr>
        <b/>
        <sz val="10"/>
        <rFont val="Calibri"/>
        <family val="2"/>
      </rPr>
      <t>Nintedanib</t>
    </r>
    <r>
      <rPr>
        <sz val="10"/>
        <rFont val="Calibri"/>
        <family val="2"/>
      </rPr>
      <t xml:space="preserve"> is recommended as an option for treating idiopathic pulmonary fibrosis</t>
    </r>
  </si>
  <si>
    <t>Only if the person has a forced vital capacity (FVC) between 50% and 80% of predicted; the company provides nintedanib with the discount agreed in the PAS, and treatment is stopped if disease progresses (a confirmed decline in percent predicted FVC of 10% or more) in any 12-month period.</t>
  </si>
  <si>
    <t>Nintedanib for treating idiopathic pulmonary fibrosis [TA379]</t>
  </si>
  <si>
    <t>Enzalutamide for treating metastatic hormone-relapsed prostate cancer before chemotherapy is indicated [TA377]</t>
  </si>
  <si>
    <r>
      <rPr>
        <b/>
        <sz val="10"/>
        <rFont val="Calibri"/>
        <family val="2"/>
      </rPr>
      <t>Enzalutamide</t>
    </r>
    <r>
      <rPr>
        <sz val="10"/>
        <rFont val="Calibri"/>
        <family val="2"/>
      </rPr>
      <t xml:space="preserve"> is recommended as an option for treating metastatic hormone-relapsed prostate cancer</t>
    </r>
  </si>
  <si>
    <t>In people who have no or mild symptoms after androgen deprivation therapy has failed, and before chemotherapy is indicated, and only when the company provides it with the discount agreed in the PAS.</t>
  </si>
  <si>
    <t>Eltrombopag for treating severe aplastic anaemia refractory to immunosuppressive therapy (terminated appraisal) [TA382]</t>
  </si>
  <si>
    <r>
      <rPr>
        <b/>
        <sz val="10"/>
        <rFont val="Calibri"/>
        <family val="2"/>
      </rPr>
      <t>Paclitaxel</t>
    </r>
    <r>
      <rPr>
        <sz val="10"/>
        <rFont val="Calibri"/>
        <family val="2"/>
      </rPr>
      <t xml:space="preserve"> - unable to make a recommendation because no evidence submission was received from Celgene for the technology.
</t>
    </r>
  </si>
  <si>
    <r>
      <rPr>
        <b/>
        <sz val="10"/>
        <rFont val="Calibri"/>
        <family val="2"/>
      </rPr>
      <t>Eltrombopag</t>
    </r>
    <r>
      <rPr>
        <sz val="10"/>
        <rFont val="Calibri"/>
        <family val="2"/>
      </rPr>
      <t xml:space="preserve"> - unable to make a recommendation because no evidence submission was received from Novartis for the technology.</t>
    </r>
  </si>
  <si>
    <t>Adalimumab, etanercept, infliximab, certolizumab pegol, golimumab, tocilizumab and abatacept for rheumatoid arthritis not previously treated with DMARDs or after conventional DMARDs only have failed [TA375]</t>
  </si>
  <si>
    <t>Only if disease is severe (i.e. a disease activity score (DAS28) &gt;5.1 and has not responded to intensive therapy with a combination of conventional DMARDs), and the companies provide certolizumab pegol, golimumab, abatacept and tocilizumab as agreed in their PAS's. Continue treatment only if there is a moderate response measured using European League Against Rheumatism (EULAR) criteria at 6 months after starting therapy. After initial response within 6 months, withdraw treatment if a moderate EULAR response is not maintained. Start treatment with the least expensive drug (taking into account administration costs, dose needed and product price per dose). This may need to be varied for some people because of differences in the mode of administration and treatment schedules.</t>
  </si>
  <si>
    <t>TNF-alpha inhibitors for ankylosing spondylitis and non-radiographic axial spondyloarthritis [TA383]</t>
  </si>
  <si>
    <t xml:space="preserve">Infliximab is recommended only if treatment is started with the least expensive infliximab product. The choice of treatment should be made after discussion between the clinician and the patient about the advantages and disadvantages of the treatments available. This may include considering associated conditions such as extra-articular manifestations. If more than 1 treatment is suitable, the least expensive (taking into account administration costs and patient access schemes) should be chosen. The response to adalimumab, certolizumab pegol, etanercept, golimumab or infliximab treatment should be assessed 12 weeks after the start of treatment. Treatment should only be continued if there is clear evidence of response (see full guidance for details). Treatment with another TNF-alpha inhibitor is recommended for people who cannot tolerate, or whose disease has not responded to, treatment with the first TNF-alpha inhibitor, or whose disease has stopped responding after an initial response. When using BASDAI and spinal pain VAS scores, healthcare professionals should take into account any physical, sensory or learning disabilities, or communication difficulties that could affect the responses to the questionnaires, and make any adjustments they consider appropriate.
</t>
  </si>
  <si>
    <t>Nivolumab for treating advanced (unresectable or metastatic) melanoma [TA384]</t>
  </si>
  <si>
    <t>Ezetimibe for treating primary heterozygous-familial and non-familial hypercholesterolaemia [TA385]</t>
  </si>
  <si>
    <r>
      <rPr>
        <b/>
        <sz val="10"/>
        <rFont val="Calibri"/>
        <family val="2"/>
      </rPr>
      <t>Adalimumab, etanercept, infliximab, certolizumab pegol, golimumab, tocilizumab</t>
    </r>
    <r>
      <rPr>
        <sz val="10"/>
        <rFont val="Calibri"/>
        <family val="2"/>
      </rPr>
      <t xml:space="preserve"> and </t>
    </r>
    <r>
      <rPr>
        <b/>
        <sz val="10"/>
        <rFont val="Calibri"/>
        <family val="2"/>
      </rPr>
      <t>abatacept</t>
    </r>
    <r>
      <rPr>
        <sz val="10"/>
        <rFont val="Calibri"/>
        <family val="2"/>
      </rPr>
      <t>, all in combination with methotrexate, are recommended as options for treating rheumatoid arthritis, and adalimumab, etanercept, certolizumab pegol or tocilizumab can be used as monotherapy for people who cannot take methotrexate because it is contraindicated or because of intolerance.</t>
    </r>
  </si>
  <si>
    <r>
      <rPr>
        <b/>
        <sz val="10"/>
        <rFont val="Calibri"/>
        <family val="2"/>
      </rPr>
      <t>Adalimumab, certolizumab pegol, etanercept, golimumab</t>
    </r>
    <r>
      <rPr>
        <sz val="10"/>
        <rFont val="Calibri"/>
        <family val="2"/>
      </rPr>
      <t xml:space="preserve"> and </t>
    </r>
    <r>
      <rPr>
        <b/>
        <sz val="10"/>
        <rFont val="Calibri"/>
        <family val="2"/>
      </rPr>
      <t>infliximab</t>
    </r>
    <r>
      <rPr>
        <sz val="10"/>
        <rFont val="Calibri"/>
        <family val="2"/>
      </rPr>
      <t xml:space="preserve"> are recommended as options for treating severe active ankylosing spondylitis, and </t>
    </r>
    <r>
      <rPr>
        <b/>
        <sz val="10"/>
        <rFont val="Calibri"/>
        <family val="2"/>
      </rPr>
      <t xml:space="preserve">adalimumab, certolizumab pegol </t>
    </r>
    <r>
      <rPr>
        <sz val="10"/>
        <rFont val="Calibri"/>
        <family val="2"/>
      </rPr>
      <t xml:space="preserve">and </t>
    </r>
    <r>
      <rPr>
        <b/>
        <sz val="10"/>
        <rFont val="Calibri"/>
        <family val="2"/>
      </rPr>
      <t>etanercept</t>
    </r>
    <r>
      <rPr>
        <sz val="10"/>
        <rFont val="Calibri"/>
        <family val="2"/>
      </rPr>
      <t xml:space="preserve"> are recommended as options for treating severe non-radiographic axial spondyloarthritis in adults whose disease has responded inadequately to, or who cannot tolerate, non-steroidal anti-inflammatory drugs.
</t>
    </r>
  </si>
  <si>
    <r>
      <rPr>
        <b/>
        <sz val="10"/>
        <rFont val="Calibri"/>
        <family val="2"/>
      </rPr>
      <t>Nivolumab</t>
    </r>
    <r>
      <rPr>
        <sz val="10"/>
        <rFont val="Calibri"/>
        <family val="2"/>
      </rPr>
      <t xml:space="preserve"> as monotherapy is recommended as an option for treating advanced (unresectable or metastatic) melanoma in adults.</t>
    </r>
  </si>
  <si>
    <r>
      <rPr>
        <b/>
        <sz val="10"/>
        <rFont val="Calibri"/>
        <family val="2"/>
      </rPr>
      <t>Ezetimibe</t>
    </r>
    <r>
      <rPr>
        <sz val="10"/>
        <rFont val="Calibri"/>
        <family val="2"/>
      </rPr>
      <t xml:space="preserve"> monotherapy is recommended as an option for treating primary (heterozygous-familial or non-familial) hypercholesterolaemia in adults in whom initial statin therapy is contraindicated or is not tolerated. Ezetimibe, co-administered with statin therapy, is recommended as an option  when serum total or low-density lipoprotein (LDL) cholesterol concentration is not appropriately controlled (see full guidance for details) and a change from initial statin therapy to an alternative statin is being considered.</t>
    </r>
  </si>
  <si>
    <t xml:space="preserve">The  guidance should be used with NICE's guidelines on 'cardiovascular disease: risk assessment and reduction, including lipid modification' and 'familial hypercholesterolaemia: identification and management'. When prescribing ezetimibe co-administered with a statin, ezetimibe should be prescribed on the basis of lowest acquisition cost. For the purposes of this guidance, intolerance to initial statin therapy is defined as the presence of clinically significant adverse effects that represent an unacceptable risk to the patient or that may reduce compliance with therapy. For the purposes of this guidance, appropriate control of cholesterol concentrations should be based on individual risk assessment according to national guidance on managing cardiovascular disease in the relevant populations.
</t>
  </si>
  <si>
    <t xml:space="preserve">Ruxolitinib for treating disease-related splenomegaly or symptoms in adults with myelofibrosis [TA386]
</t>
  </si>
  <si>
    <t xml:space="preserve">Only in people with intermediate‑2 or high-risk disease, and if the company provides ruxolitinib with the discount agreed in the patient access scheme.
</t>
  </si>
  <si>
    <r>
      <t xml:space="preserve">Ruxolitinib </t>
    </r>
    <r>
      <rPr>
        <sz val="10"/>
        <rFont val="Calibri"/>
        <family val="2"/>
      </rPr>
      <t>is recommended as an option for treating disease-related splenomegaly or symptoms in adults with primary myelofibrosis (also known as chronic idiopathic myelofibrosis), post polycythaemia vera myelofibrosis or post essential thrombocythaemia myelofibrosis.</t>
    </r>
  </si>
  <si>
    <t>Ramucirumab for treating advanced gastric cancer or gastro–oesophageal junction adenocarcinoma previously treated with chemotherapy
[TA378]</t>
  </si>
  <si>
    <t>Radium-223 dichloride for treating hormone-relapsed prostate cancer with bone metastases [TA376]</t>
  </si>
  <si>
    <t>Edoxaban for preventing stroke and systemic embolism in people with non‑valvular atrial fibrillation [TA355]</t>
  </si>
  <si>
    <t>Olaparib for maintenance treatment of relapsed, platinum-sensitive, BRCA mutation-positive ovarian, fallopian tube and peritoneal cancer after response to second-line or subsequent platinum-based chemotherapy
(TA381]</t>
  </si>
  <si>
    <t>Panobinostat for treating multiple myeloma after at least 2 previous treatments (TA380]</t>
  </si>
  <si>
    <t>Pembrolizumab for treating advanced melanoma after disease progression with ipilimumab (TA357]</t>
  </si>
  <si>
    <t>Ruxolitinib for treating polycythaemia vera (TA356]</t>
  </si>
  <si>
    <t>Bevacizumab for treating relapsed, platinum‑resistant epithelial ovarian, fallopian tube or primary peritoneal cancer [TA353]</t>
  </si>
  <si>
    <t>Edoxaban for treating and for preventing deep vein thrombosis and pulmonary embolism [TA354]</t>
  </si>
  <si>
    <t>Vedolizumab for treating moderately to severely active Crohn's disease after prior therapy [TA352]</t>
  </si>
  <si>
    <t>Aflibercept for treating diabetic macular oedema [TA346]</t>
  </si>
  <si>
    <t>Cangrelor for reducing atherothrombotic events in people undergoing percutaneous coronary intervention or awaiting surgery requiring interruption of anti-platelet therapy [TA351]</t>
  </si>
  <si>
    <t>Dexamethasone intravitreal implant for treating diabetic macular oedema [TA349]</t>
  </si>
  <si>
    <t>Everolimus for preventing organ rejection in liver transplantation [TA348]</t>
  </si>
  <si>
    <t>Naloxegol for treating opioid‑induced constipation [TA345]</t>
  </si>
  <si>
    <t>Nintedanib for previously treated locally advanced, metastatic, or locally recurrent non‑small‑cell lung cancer [TA347]</t>
  </si>
  <si>
    <t>Secukinumab for treating moderate to severe plaque psoriasis [TA350]</t>
  </si>
  <si>
    <t>Ofatumumab in combination with chlorambucil or bendamustine for untreated chronic lymphocytic leukaemia [TA344]</t>
  </si>
  <si>
    <t>Obinutuzumab in combination with chlorambucil for untreated chronic lymphocytic leukaemia [TA343]</t>
  </si>
  <si>
    <t>Vedolizumab for treating moderately to severely active ulcerative colitis [TA342]</t>
  </si>
  <si>
    <t>Apixaban for the treatment and secondary prevention of deep vein thrombosis and/or pulmonary embolism [TA341]</t>
  </si>
  <si>
    <t>Ustekinumab for treating active psoriatic arthritis [rapid review of technology appraisal guidance 313] [TA340]</t>
  </si>
  <si>
    <t>Omalizumab for previously treated chronic spontaneous urticaria [TA339]</t>
  </si>
  <si>
    <r>
      <t xml:space="preserve">Developed for the NHS by: </t>
    </r>
    <r>
      <rPr>
        <b/>
        <sz val="12"/>
        <color indexed="30"/>
        <rFont val="Calibri"/>
        <family val="2"/>
      </rPr>
      <t>East and South East England</t>
    </r>
  </si>
  <si>
    <t>2016-17</t>
  </si>
  <si>
    <t xml:space="preserve">Topotecan, pegylated liposomal doxorubicin hydrochloride, paclitaxel, trabectedin and gemcitabine for treating recurrent ovarian cancer [TA389]
</t>
  </si>
  <si>
    <r>
      <rPr>
        <b/>
        <sz val="10"/>
        <rFont val="Calibri"/>
        <family val="2"/>
      </rPr>
      <t xml:space="preserve">Paclitaxel </t>
    </r>
    <r>
      <rPr>
        <sz val="10"/>
        <rFont val="Calibri"/>
        <family val="2"/>
      </rPr>
      <t xml:space="preserve">as monotherapy or in combination with platinum, and </t>
    </r>
    <r>
      <rPr>
        <b/>
        <sz val="10"/>
        <rFont val="Calibri"/>
        <family val="2"/>
      </rPr>
      <t>pegylated liposomal doxorubicin hydrochloride</t>
    </r>
    <r>
      <rPr>
        <sz val="10"/>
        <rFont val="Calibri"/>
        <family val="2"/>
      </rPr>
      <t xml:space="preserve"> (PLDH) as monotherapy or in combination with platinum, are recommended as options for treating recurrent ovarian cancer. </t>
    </r>
    <r>
      <rPr>
        <b/>
        <sz val="10"/>
        <rFont val="Calibri"/>
        <family val="2"/>
      </rPr>
      <t>Trabectedin</t>
    </r>
    <r>
      <rPr>
        <sz val="10"/>
        <rFont val="Calibri"/>
        <family val="2"/>
      </rPr>
      <t xml:space="preserve"> in combination with PLDH, </t>
    </r>
    <r>
      <rPr>
        <b/>
        <sz val="10"/>
        <rFont val="Calibri"/>
        <family val="2"/>
      </rPr>
      <t>gemcitabine</t>
    </r>
    <r>
      <rPr>
        <sz val="10"/>
        <rFont val="Calibri"/>
        <family val="2"/>
      </rPr>
      <t xml:space="preserve"> in combination with carboplatin, and </t>
    </r>
    <r>
      <rPr>
        <b/>
        <sz val="10"/>
        <rFont val="Calibri"/>
        <family val="2"/>
      </rPr>
      <t>topotecan</t>
    </r>
    <r>
      <rPr>
        <sz val="10"/>
        <rFont val="Calibri"/>
        <family val="2"/>
      </rPr>
      <t xml:space="preserve"> are not recommended for treating the first recurrence of platinum‑sensitive ovarian cancer. </t>
    </r>
    <r>
      <rPr>
        <b/>
        <sz val="10"/>
        <rFont val="Calibri"/>
        <family val="2"/>
      </rPr>
      <t>Topotecan</t>
    </r>
    <r>
      <rPr>
        <sz val="10"/>
        <rFont val="Calibri"/>
        <family val="2"/>
      </rPr>
      <t xml:space="preserve"> is also not recommended for treating recurrent platinum‑resistant or platinum‑refractory ovarian cancer</t>
    </r>
  </si>
  <si>
    <t>The appraisal committee was unable to make recommendations on the use of trabectedin with PLDH, gemcitabine with carboplatin, and topotecan for treating platinum‑sensitive ovarian cancer beyond the first recurrence.</t>
  </si>
  <si>
    <r>
      <rPr>
        <b/>
        <sz val="10"/>
        <rFont val="Calibri"/>
        <family val="2"/>
      </rPr>
      <t>Abiraterone</t>
    </r>
    <r>
      <rPr>
        <sz val="10"/>
        <rFont val="Calibri"/>
        <family val="2"/>
      </rPr>
      <t xml:space="preserve"> in combination with prednisone or prednisolone is recommended as an option for treating metastatic hormone-relapsed prostate cancer.</t>
    </r>
  </si>
  <si>
    <r>
      <t xml:space="preserve">Average implement time </t>
    </r>
    <r>
      <rPr>
        <sz val="9"/>
        <rFont val="Calibri"/>
        <family val="2"/>
      </rPr>
      <t>(days)</t>
    </r>
  </si>
  <si>
    <t xml:space="preserve">Adherence statistics for 2016-17  </t>
  </si>
  <si>
    <t>Abiraterone for treating metastatic hormone-relapsed prostate cancer before chemotherapy is indicated [TA387]</t>
  </si>
  <si>
    <t xml:space="preserve">Sacubitril valsartan for treating symptomatic chronic heart failure with reduced ejection fraction [TA388]
</t>
  </si>
  <si>
    <r>
      <rPr>
        <b/>
        <sz val="10"/>
        <rFont val="Calibri"/>
        <family val="2"/>
      </rPr>
      <t>Sacubitril valsartan</t>
    </r>
    <r>
      <rPr>
        <sz val="10"/>
        <rFont val="Calibri"/>
        <family val="2"/>
      </rPr>
      <t xml:space="preserve"> is recommended as an option for treating symptomatic chronic heart failure with reduced ejection fraction.</t>
    </r>
  </si>
  <si>
    <t xml:space="preserve">Cabazitaxel for hormone-relapsed metastatic prostate cancer treated with docetaxel [TA391]
</t>
  </si>
  <si>
    <r>
      <rPr>
        <b/>
        <sz val="10"/>
        <rFont val="Calibri"/>
        <family val="2"/>
      </rPr>
      <t>Cabazitaxel</t>
    </r>
    <r>
      <rPr>
        <sz val="10"/>
        <rFont val="Calibri"/>
        <family val="2"/>
      </rPr>
      <t xml:space="preserve"> in combination with prednisone or prednisolone is recommended as an option for treating metastatic hormone‑relapsed prostate cancer in people whose disease has progressed during or after docetaxel chemotherapy.</t>
    </r>
  </si>
  <si>
    <t>Belimumab for treating active autoantibody-positive systemic lupus erythematosus [TA397]</t>
  </si>
  <si>
    <r>
      <rPr>
        <b/>
        <sz val="10"/>
        <rFont val="Calibri"/>
        <family val="2"/>
      </rPr>
      <t>Belimumab</t>
    </r>
    <r>
      <rPr>
        <sz val="10"/>
        <rFont val="Calibri"/>
        <family val="2"/>
      </rPr>
      <t xml:space="preserve"> is recommended as an option as add-on treatment for active autoantibody-positive systemic lupus erythematosus in adults</t>
    </r>
  </si>
  <si>
    <t xml:space="preserve">Canagliflozin, dapagliflozin and empagliflozin as monotherapies for treating type 2 diabetes [TA390]
</t>
  </si>
  <si>
    <r>
      <rPr>
        <b/>
        <sz val="10"/>
        <rFont val="Calibri"/>
        <family val="2"/>
      </rPr>
      <t>Canagliflozin, dapagliflozin</t>
    </r>
    <r>
      <rPr>
        <sz val="10"/>
        <rFont val="Calibri"/>
        <family val="2"/>
      </rPr>
      <t xml:space="preserve"> and </t>
    </r>
    <r>
      <rPr>
        <b/>
        <sz val="10"/>
        <rFont val="Calibri"/>
        <family val="2"/>
      </rPr>
      <t xml:space="preserve">empagliflozin </t>
    </r>
    <r>
      <rPr>
        <sz val="10"/>
        <rFont val="Calibri"/>
        <family val="2"/>
      </rPr>
      <t>as monotherapies are recommended as options for treating type 2 diabetes in adults for whom metformin is contraindicated or not tolerated and when diet and exercise alone do not provide adequate glycaemic control.</t>
    </r>
  </si>
  <si>
    <t>Trametinib in combination with dabrafenib for treating unresectable or metastatic melanoma [TA396]</t>
  </si>
  <si>
    <t>Only when the company provides trametinib and dabrafenib with the discounts agreed in the PAS's.</t>
  </si>
  <si>
    <r>
      <rPr>
        <b/>
        <sz val="10"/>
        <rFont val="Calibri"/>
        <family val="2"/>
      </rPr>
      <t>Trametinib</t>
    </r>
    <r>
      <rPr>
        <sz val="10"/>
        <rFont val="Calibri"/>
        <family val="2"/>
      </rPr>
      <t xml:space="preserve"> in combination with </t>
    </r>
    <r>
      <rPr>
        <b/>
        <sz val="10"/>
        <rFont val="Calibri"/>
        <family val="2"/>
      </rPr>
      <t>dabrafenib</t>
    </r>
    <r>
      <rPr>
        <sz val="10"/>
        <rFont val="Calibri"/>
        <family val="2"/>
      </rPr>
      <t xml:space="preserve"> is recommended as an option for treating unresectable or metastatic melanoma in adults with a BRAF V600 mutation</t>
    </r>
  </si>
  <si>
    <t>Ceritinib for previously treated anaplastic lymphoma kinase positive non-small-cell lung cancer [TA395]</t>
  </si>
  <si>
    <r>
      <rPr>
        <b/>
        <sz val="10"/>
        <rFont val="Calibri"/>
        <family val="2"/>
      </rPr>
      <t xml:space="preserve">Ceritinib </t>
    </r>
    <r>
      <rPr>
        <sz val="10"/>
        <rFont val="Calibri"/>
        <family val="2"/>
      </rPr>
      <t>is recommended as an option for treating advanced anaplastic lymphoma kinase positive non‑small‑cell lung cancer in adults who have previously had crizotinib.</t>
    </r>
  </si>
  <si>
    <t>Only if the company provides it with the discount agreed in the PAS.</t>
  </si>
  <si>
    <t>Evolocumab for treating primary hypercholesterolaemia and mixed dyslipidaemia [TA394]</t>
  </si>
  <si>
    <r>
      <t>Evolocumab</t>
    </r>
    <r>
      <rPr>
        <sz val="10"/>
        <rFont val="Calibri"/>
        <family val="2"/>
      </rPr>
      <t xml:space="preserve"> is recommended as an option for treating primary hypercholesterolaemia or mixed dyslipidaemia.</t>
    </r>
  </si>
  <si>
    <t>Alirocumab for treating primary hypercholesterolaemia and mixed dyslipidaemia [TA393]</t>
  </si>
  <si>
    <t xml:space="preserve">Only if:
• Low density lipoprotein concentrations are persistently above the thresholds specified in the guidance despite maximal tolerated lipid lowering therapy (that is, either the maximum dose has been reached or further titration is limited by intolerance, as defined in NICE's guideline on familial hypercholesterolaemia).
• The company provides alirocumab with the discount agreed in the PAS.
</t>
  </si>
  <si>
    <r>
      <rPr>
        <b/>
        <sz val="10"/>
        <rFont val="Calibri"/>
        <family val="2"/>
      </rPr>
      <t>Alirocumab</t>
    </r>
    <r>
      <rPr>
        <sz val="10"/>
        <rFont val="Calibri"/>
        <family val="2"/>
      </rPr>
      <t xml:space="preserve"> is recommended as an option for treating primary hypercholesterolaemia or mixed dyslipidaemia.</t>
    </r>
  </si>
  <si>
    <t>Adalimumab for treating moderate to severe hidradenitis suppurativa [TA392]</t>
  </si>
  <si>
    <r>
      <rPr>
        <b/>
        <sz val="10"/>
        <rFont val="Calibri"/>
        <family val="2"/>
      </rPr>
      <t>Adalimumab</t>
    </r>
    <r>
      <rPr>
        <sz val="10"/>
        <rFont val="Calibri"/>
        <family val="2"/>
      </rPr>
      <t xml:space="preserve"> is recommended as an option for treating active moderate to severe hidradenitis suppurativa in adults whose disease has not responded to conventional systemic therapy. </t>
    </r>
  </si>
  <si>
    <t>Nivolumab in combination with ipilimumab for treating advanced melanoma [TA400]</t>
  </si>
  <si>
    <t>Only when the company provides ipilimumab with the discount agreed in the PAS.</t>
  </si>
  <si>
    <t>Azacitidine for treating acute myeloid leukaemia with more than 30% bone marrow blasts [TA399]</t>
  </si>
  <si>
    <t>Lumacaftor–ivacaftor for treating cystic fibrosis homozygous for the F508del mutation [TA398]</t>
  </si>
  <si>
    <t>Abiraterone for castration-resistant metastatic prostate cancer previously treated with a docetaxel-containing regimen [TA259]</t>
  </si>
  <si>
    <r>
      <t xml:space="preserve">Abiraterone </t>
    </r>
    <r>
      <rPr>
        <sz val="10"/>
        <rFont val="Calibri"/>
        <family val="2"/>
      </rPr>
      <t>in combination with prednisone or prednisolone is recommended as an option for the treatment of castration‑resistant metastatic prostate cancer in adults.</t>
    </r>
  </si>
  <si>
    <t>Only if:
·their disease has progressed on or after one docetaxel-containing chemotherapy regimen, and
·the manufacturer provides abiraterone in accordance with the commercial access arrangement as agreed with NHS England
[N.B. This guidance has been re-issued (previously published July 2012) after a change to the commercial arrangements in July 2016. The details of this commercial access arrangement are confidential. It is the responsibility of the company to communicate the details of the commercial access arrangement with the relevant NHS organisations. Any enquiries from NHS organisations about the commercial access arrangment should be directed to Janssen's customer services]</t>
  </si>
  <si>
    <r>
      <rPr>
        <sz val="10"/>
        <color indexed="8"/>
        <rFont val="Calibri"/>
        <family val="2"/>
      </rPr>
      <t>∙i</t>
    </r>
    <r>
      <rPr>
        <sz val="10"/>
        <color indexed="8"/>
        <rFont val="Calibri"/>
        <family val="2"/>
      </rPr>
      <t xml:space="preserve">n people who have no or mild symptoms after androgen deprivation therapy has failed, and before chemotherapy is indicated
</t>
    </r>
    <r>
      <rPr>
        <sz val="10"/>
        <color indexed="8"/>
        <rFont val="Calibri"/>
        <family val="2"/>
      </rPr>
      <t>∙</t>
    </r>
    <r>
      <rPr>
        <sz val="10"/>
        <color indexed="8"/>
        <rFont val="Calibri"/>
        <family val="2"/>
      </rPr>
      <t>only when the company provides abiraterone in accordance with the commercial access arrangement as agreed with NHS England
[N.B. This guidance has been re-issued (previously published April 2016) after a change to the commercial arrangements in July 2016. The details of this commercial access arrangement are confidential. It is the responsibility of the company to communicate the details of the commercial access arrangement with the relevant NHS organisations. Any enquiries from NHS organisations about the commercial access arrangment should be directed to Janssen's customer services]</t>
    </r>
  </si>
  <si>
    <r>
      <rPr>
        <b/>
        <sz val="10"/>
        <rFont val="Calibri"/>
        <family val="2"/>
      </rPr>
      <t>Lumacaftor–ivacaftor</t>
    </r>
    <r>
      <rPr>
        <sz val="10"/>
        <rFont val="Calibri"/>
        <family val="2"/>
      </rPr>
      <t xml:space="preserve"> is not recommended for treating cystic fibrosis in people 12 years and older who are homozygous for the F508del mutation in the cystic fibrosis transmembrane conductance regulator (CFTR) gene.</t>
    </r>
  </si>
  <si>
    <r>
      <rPr>
        <b/>
        <sz val="10"/>
        <rFont val="Calibri"/>
        <family val="2"/>
      </rPr>
      <t>Azacitidine</t>
    </r>
    <r>
      <rPr>
        <sz val="10"/>
        <rFont val="Calibri"/>
        <family val="2"/>
      </rPr>
      <t xml:space="preserve"> is not recommended for treating acute myeloid leukaemia with more than 30% bone marrow blasts in people of 65 years or older who are not eligible for haematopoietic stem cell transplant.</t>
    </r>
  </si>
  <si>
    <r>
      <rPr>
        <b/>
        <sz val="10"/>
        <color indexed="8"/>
        <rFont val="Calibri"/>
        <family val="2"/>
      </rPr>
      <t>Nivolumab</t>
    </r>
    <r>
      <rPr>
        <sz val="10"/>
        <color indexed="8"/>
        <rFont val="Calibri"/>
        <family val="2"/>
      </rPr>
      <t xml:space="preserve"> </t>
    </r>
    <r>
      <rPr>
        <b/>
        <sz val="10"/>
        <color indexed="8"/>
        <rFont val="Calibri"/>
        <family val="2"/>
      </rPr>
      <t xml:space="preserve">in combination with ipilimumab </t>
    </r>
    <r>
      <rPr>
        <sz val="10"/>
        <color indexed="8"/>
        <rFont val="Calibri"/>
        <family val="2"/>
      </rPr>
      <t xml:space="preserve">is recommended as an option for treating advanced (unresectable or metastatic) melanoma. </t>
    </r>
  </si>
  <si>
    <t>Trifluridine–tipiracil for previously treated metastatic colorectal cancer [TA405]</t>
  </si>
  <si>
    <r>
      <t>Trifluridine–tipiracil</t>
    </r>
    <r>
      <rPr>
        <sz val="10"/>
        <rFont val="Calibri"/>
        <family val="2"/>
      </rPr>
      <t xml:space="preserve"> is recommended as an option for treating metastatic colorectal cancer</t>
    </r>
  </si>
  <si>
    <t>Degarelix for treating advanced hormone-dependent prostate cancer [TA404]</t>
  </si>
  <si>
    <r>
      <rPr>
        <b/>
        <sz val="10"/>
        <rFont val="Calibri"/>
        <family val="2"/>
      </rPr>
      <t>Degarelix</t>
    </r>
    <r>
      <rPr>
        <sz val="10"/>
        <rFont val="Calibri"/>
        <family val="2"/>
      </rPr>
      <t xml:space="preserve"> is recommended as an option for treating advanced hormone-dependent prostate cancer in people with spinal metastases</t>
    </r>
  </si>
  <si>
    <t>Only if the commissioner can achieve at least the same discounted drug cost as that available to the NHS in June 2016</t>
  </si>
  <si>
    <t>Ramucirumab for previously treated locally advanced or metastatic non-small-cell lung cancer [TA403]</t>
  </si>
  <si>
    <r>
      <rPr>
        <b/>
        <sz val="10"/>
        <rFont val="Calibri"/>
        <family val="2"/>
      </rPr>
      <t>Ramucirumab</t>
    </r>
    <r>
      <rPr>
        <sz val="10"/>
        <rFont val="Calibri"/>
        <family val="2"/>
      </rPr>
      <t>, in combination with docetaxel, is not recommended for treating locally advanced or metastatic non-small-cell lung cancer in adults whose disease has progressed after platinum-based chemotherapy</t>
    </r>
  </si>
  <si>
    <t>Pemetrexed maintenance treatment for non-squamous non-small-cell lung cancer after pemetrexed and cisplatin [TA402]</t>
  </si>
  <si>
    <r>
      <rPr>
        <b/>
        <sz val="10"/>
        <rFont val="Calibri"/>
        <family val="2"/>
      </rPr>
      <t>Pemetrexed</t>
    </r>
    <r>
      <rPr>
        <sz val="10"/>
        <rFont val="Calibri"/>
        <family val="2"/>
      </rPr>
      <t xml:space="preserve"> is recommended as an option for the maintenance treatment of locally advanced or metastatic non‑squamous non‑small‑cell lung cancer in adults.</t>
    </r>
  </si>
  <si>
    <t>Bosutinib for previously treated chronic myeloid leukaemia [TA401]</t>
  </si>
  <si>
    <t>when:
•their disease has not progressed immediately after 4 cycles of pemetrexed and cisplatin induction therapy
•their Eastern Cooperative Oncology Group (ECOG) performance status is 0 or 1 at the start of maintenance treatment and,
•the company provides the drug according to the terms of the commercial access agreement as agreed with NHS England (N.B. any enquiries from NHS organisations about the commercial access agreement should be directed to productsupply@lilly.com).
When using ECOG performance status, healthcare professionals should take into account any physical, sensory or learning disabilities, or communication difficulties that could affect ECOG performance status and make any adjustments they consider appropriate.</t>
  </si>
  <si>
    <t>•in adults who have had previous treatment with available therapies including fluoropyrimidine-, oxaliplatin- or irinotecan-based chemotherapies, anti-vascular endothelial growth factor (VEGF) agents and anti-epidermal growth factor receptor (EGFR) agents, or when these therapies are not suitable, and
•only when the company provides trifluridine–tipiracil with the discount agreed in the PAS.</t>
  </si>
  <si>
    <t>Only if 
• the dosage is 140 mg every 2 weeks
• low-density lipoprotein concentrations are persistently above the thresholds specified in the guidance despite maximal tolerated lipid-lowering therapy (that is, either the maximum dose has been reached, or further titration is limited by intolerance, as defined in NICE's guideline on familial hypercholesterolaemia)
• the company provides evolocumab with the discount agreed in the PAS.</t>
  </si>
  <si>
    <t>Only if:
•a dipeptidyl peptidase‑4 (DPP‑4) inhibitor would otherwise be prescribed and
•a sulfonylurea or pioglitazone is not appropriate.</t>
  </si>
  <si>
    <r>
      <rPr>
        <b/>
        <sz val="10"/>
        <rFont val="Calibri"/>
        <family val="2"/>
      </rPr>
      <t>Bosutinib</t>
    </r>
    <r>
      <rPr>
        <sz val="10"/>
        <rFont val="Calibri"/>
        <family val="2"/>
      </rPr>
      <t xml:space="preserve"> is recommended as an option for chronic, accelerated and blast phase Philadelphia chromosome positive chronic myeloid leukaemia in adults</t>
    </r>
  </si>
  <si>
    <r>
      <rPr>
        <b/>
        <sz val="10"/>
        <rFont val="Calibri"/>
        <family val="2"/>
      </rPr>
      <t xml:space="preserve">Cabazitaxel </t>
    </r>
    <r>
      <rPr>
        <sz val="10"/>
        <rFont val="Calibri"/>
        <family val="2"/>
      </rPr>
      <t>in combination with prednisone or prednisolone is recommended as an option for treating metastatic hormone‑relapsed prostate cancer in people whose disease has progressed during or after docetaxel chemotherapy</t>
    </r>
  </si>
  <si>
    <r>
      <t>only if:
•the person has an eastern cooperative oncology group (ECOG) performance status of 0 or 1
•the person has had ≥ 225mg/m</t>
    </r>
    <r>
      <rPr>
        <vertAlign val="superscript"/>
        <sz val="10"/>
        <rFont val="Calibri"/>
        <family val="2"/>
      </rPr>
      <t>2</t>
    </r>
    <r>
      <rPr>
        <sz val="10"/>
        <rFont val="Calibri"/>
        <family val="2"/>
      </rPr>
      <t xml:space="preserve"> docetaxel
•treatment with cabazitaxel is stopped when the disease progresses or after a maximum of 10 cycles (whichever happens first). 
In addition, cabazitaxel is recommended only if the company provides it with the discount in the PAS agreed with the Dept of Health, and NHS trusts purchase cabazitaxel in accordance with the commercial access agreement between the company and NHS England, either in pre‑prepared intravenous infusion bags, or in vials, at a reduced price that includes a further discount reflecting the average cost of waste per patient
When using ECOG performance status, healthcare professionals should take into account any physical, sensory or learning disabilities, or communication difficulties that could affect ECOG performance status and make any adjustments they consider appropriate.
[N.B. this guidance has been re-issued (previously published May 2016) after a change to the commercial arrangements so that NHS trusts also have the option of purchasing cabazitaxel in vials]</t>
    </r>
  </si>
  <si>
    <t>when:
•they have previously had ≥ 1 tyrosine kinase inhibitor, and
•imatinib, nilotinib and dasatinib are not appropriate, and
•the company provides bosutinib with the discount agreed in the PAS (as revised in 2016).</t>
  </si>
  <si>
    <t xml:space="preserve">Only if the company provides it at the price agreed in the PAS. Assess the response to adalimumab after 12 weeks of treatment, and only continue if there is clear evidence of response, defined as:
• a reduction of ≥ 25% in the total abscess and inflammatory nodule count and
• no increase in abscesses and draining fistulas.
</t>
  </si>
  <si>
    <t xml:space="preserve">Only if all of the following apply:
• there is evidence for serological disease activity (defined as positive anti-double-stranded DNA and low complement) and a Safety of Estrogen in Lupus National Assessment – Systemic Lupus Erythematosus Disease Activity Index (SELENA-SLEDAI) score of ≥ 10 despite standard treatment.
• treatment with belimumab is continued beyond 24 weeks only if the SELENA-SLEDAI score has improved by ≥ 4 points.
• the company provides belimumab with the discount agreed in the PAS.
• the conditions for data collection, monitoring, patient eligibility and consent, ongoing treatment, cost to the NHS, and review by NICE laid out in the guidance are met
</t>
  </si>
  <si>
    <r>
      <t>Only if:
•the person has an eastern cooperative oncology group (ECOG) performance status of 0 or 1
•the person has had ≥ 225 mg/m</t>
    </r>
    <r>
      <rPr>
        <vertAlign val="superscript"/>
        <sz val="10"/>
        <rFont val="Calibri"/>
        <family val="2"/>
      </rPr>
      <t xml:space="preserve">2 </t>
    </r>
    <r>
      <rPr>
        <sz val="10"/>
        <rFont val="Calibri"/>
        <family val="2"/>
      </rPr>
      <t>docetaxel
•treatment with cabazitaxel is stopped when the disease progresses or after a maximum of 10 cycles (whichever happens first)
•NHS trusts purchase cabazitaxel in pre‑prepared intravenous‑infusion bags, not in vials, and
•the company provides cabazitaxel with the discount agreed in the PAS.
When using ECOG performance status, healthcare professionals should take into account any physical, sensory or learning disabilities, or communication difficulties that could affect ECOG performance status and make any adjustments they consider appropriate.</t>
    </r>
  </si>
  <si>
    <r>
      <t xml:space="preserve">Only in people:
•with New York Heart Association (NYHA) class II to IV symptoms and 
•with a left ventricular ejection fraction of ≤35% and
•who are already taking a stable dose of ACE inhibitors or angiotensin </t>
    </r>
    <r>
      <rPr>
        <sz val="10"/>
        <color indexed="8"/>
        <rFont val="Calibri"/>
        <family val="2"/>
      </rPr>
      <t>II</t>
    </r>
    <r>
      <rPr>
        <sz val="10"/>
        <rFont val="Calibri"/>
        <family val="2"/>
      </rPr>
      <t xml:space="preserve"> receptor‑blockers (ARBs).
Treatment with sacubitril valsartan should be started by a heart failure specialist with access to a multidisciplinary heart failure team. Dose titration and monitoring should be performed by the most appropriate team member as defined in NICE CG108. Legal requirement remains for implementation within 3 months. However because sacubitril valsartan was made available through the Early Access to Medicines scheme, NHS England has indicated that this guidance will be implemented within 30 days.</t>
    </r>
  </si>
  <si>
    <r>
      <t xml:space="preserve">In people who have no or mild symptoms after androgen deprivation therapy has failed, and before chemotherapy is indicated; only when the company rebates the drug cost of abiraterone from the 11th month until the end of treatment for people who remain on treatment for </t>
    </r>
    <r>
      <rPr>
        <sz val="10"/>
        <color indexed="8"/>
        <rFont val="Calibri"/>
        <family val="2"/>
      </rPr>
      <t>&gt;</t>
    </r>
    <r>
      <rPr>
        <sz val="10"/>
        <color indexed="8"/>
        <rFont val="Calibri"/>
        <family val="2"/>
      </rPr>
      <t>10 months.</t>
    </r>
  </si>
  <si>
    <t>Crizotinib for untreated anaplastic lymphoma kinase-positive advanced non-small-cell lung cancer
[TA406]</t>
  </si>
  <si>
    <r>
      <rPr>
        <b/>
        <sz val="10"/>
        <rFont val="Calibri"/>
        <family val="2"/>
      </rPr>
      <t xml:space="preserve">Crizotinib </t>
    </r>
    <r>
      <rPr>
        <sz val="10"/>
        <rFont val="Calibri"/>
        <family val="2"/>
      </rPr>
      <t>is recommended as an option for untreated anaplastic lymphoma kinase-positive advanced non-small-cell lung cancer in adults.</t>
    </r>
  </si>
  <si>
    <t>The drug is recommended only if the company provides it with the discount agreed in the PAS.</t>
  </si>
  <si>
    <t>Secukinumab for active ankylosing spondylitis after treatment with non-steroidal anti-inflammatory drugs or TNF-alpha inhibitors [TA407]</t>
  </si>
  <si>
    <r>
      <rPr>
        <b/>
        <sz val="10"/>
        <rFont val="Calibri"/>
        <family val="2"/>
      </rPr>
      <t>Secukinumab</t>
    </r>
    <r>
      <rPr>
        <sz val="10"/>
        <rFont val="Calibri"/>
        <family val="2"/>
      </rPr>
      <t xml:space="preserve"> is recommended as an option for treating active ankylosing spondylitis in adults whose disease has responded inadequately to conventional therapy (non-steroidal anti-inflammatory drugs or TNF‑alpha inhibitors)</t>
    </r>
  </si>
  <si>
    <r>
      <t xml:space="preserve">The drug is recommended only if the company provides it with the discount agreed in the PAS.
Assess the response to secukinumab after 16 weeks of treatment and only continue if there is clear evidence of response, defined as:
</t>
    </r>
    <r>
      <rPr>
        <sz val="10"/>
        <rFont val="Symbol"/>
        <family val="1"/>
      </rPr>
      <t>·</t>
    </r>
    <r>
      <rPr>
        <sz val="10"/>
        <rFont val="Calibri"/>
        <family val="2"/>
      </rPr>
      <t xml:space="preserve">a reduction in the Bath Ankylosing Spondylitis Disease Activity Index (BASDAI) score to 50% of the pre-treatment value or by ≥2 units and
</t>
    </r>
    <r>
      <rPr>
        <sz val="10"/>
        <rFont val="Symbol"/>
        <family val="1"/>
      </rPr>
      <t>·</t>
    </r>
    <r>
      <rPr>
        <sz val="10"/>
        <rFont val="Calibri"/>
        <family val="2"/>
      </rPr>
      <t>a reduction in the spinal pain visual analogue scale (VAS) by ≥2 cm.
When using BASDAI and spinal pain VAS scores, healthcare professionals should take into account any physical, sensory or learning disabilities, or communication difficulties that could affect the responses to the questionnaires, and make any adjustments they consider appropriate.</t>
    </r>
  </si>
  <si>
    <t>Pegaspargase for treating acute lymphoblastic leukaemia [TA408]</t>
  </si>
  <si>
    <r>
      <rPr>
        <b/>
        <sz val="10"/>
        <rFont val="Calibri"/>
        <family val="2"/>
      </rPr>
      <t>Pegaspargase</t>
    </r>
    <r>
      <rPr>
        <sz val="10"/>
        <rFont val="Calibri"/>
        <family val="2"/>
      </rPr>
      <t>, as part of antineoplastic combination therapy, is recommended as an option for treating acute lymphoblastic leukaemia in children, young people and adults</t>
    </r>
  </si>
  <si>
    <t>only when they have untreated newly diagnosed disease.</t>
  </si>
  <si>
    <t>Talimogene laherparepvec for treating unresectable metastatic melanoma [TA410]</t>
  </si>
  <si>
    <r>
      <rPr>
        <b/>
        <sz val="10"/>
        <rFont val="Calibri"/>
        <family val="2"/>
      </rPr>
      <t>Talimogene laherparepvec</t>
    </r>
    <r>
      <rPr>
        <sz val="10"/>
        <rFont val="Calibri"/>
        <family val="2"/>
      </rPr>
      <t xml:space="preserve"> is recommended, in adults, as an option for treating unresectable, regionally or distantly metastatic (Stage IIIB, IIIC or IVM1a) melanoma that has not spread to bone, brain, lung or other internal organs</t>
    </r>
  </si>
  <si>
    <t xml:space="preserve">only if:
•treatment with systemically administered immunotherapies is not suitable and
•the company provides talimogene laherparepvec with the discount agreed in the PAS.
</t>
  </si>
  <si>
    <t>Necitumumab for untreated advanced or metastatic squamous non-small-cell lung cancer [TA411]</t>
  </si>
  <si>
    <r>
      <rPr>
        <b/>
        <sz val="10"/>
        <rFont val="Calibri"/>
        <family val="2"/>
      </rPr>
      <t>Necitumumab</t>
    </r>
    <r>
      <rPr>
        <sz val="10"/>
        <rFont val="Calibri"/>
        <family val="2"/>
      </rPr>
      <t xml:space="preserve">, in combination with gemcitabine and cisplatin, is </t>
    </r>
    <r>
      <rPr>
        <u val="single"/>
        <sz val="10"/>
        <rFont val="Calibri"/>
        <family val="2"/>
      </rPr>
      <t>not</t>
    </r>
    <r>
      <rPr>
        <sz val="10"/>
        <rFont val="Calibri"/>
        <family val="2"/>
      </rPr>
      <t xml:space="preserve"> recommended for adults with locally advanced or metastatic epidermal growth factor receptor (EGFR)-expressing squamous non-small-cell lung cancer that has not been treated with chemotherapy</t>
    </r>
  </si>
  <si>
    <t>Radium-223 dichloride for treating hormone-relapsed prostate cancer with bone metastases [TA412]</t>
  </si>
  <si>
    <r>
      <rPr>
        <b/>
        <sz val="10"/>
        <rFont val="Calibri"/>
        <family val="2"/>
      </rPr>
      <t>Radium‑223 dichloride</t>
    </r>
    <r>
      <rPr>
        <sz val="10"/>
        <rFont val="Calibri"/>
        <family val="2"/>
      </rPr>
      <t xml:space="preserve"> is recommended as an option for treating hormone-relapsed prostate cancer, symptomatic bone metastases and no known visceral metastases in adults</t>
    </r>
  </si>
  <si>
    <r>
      <t xml:space="preserve">only if:
</t>
    </r>
    <r>
      <rPr>
        <sz val="10"/>
        <rFont val="Symbol"/>
        <family val="1"/>
      </rPr>
      <t>·</t>
    </r>
    <r>
      <rPr>
        <sz val="10"/>
        <rFont val="Calibri"/>
        <family val="2"/>
      </rPr>
      <t xml:space="preserve">they have already had docetaxel or
</t>
    </r>
    <r>
      <rPr>
        <sz val="10"/>
        <rFont val="Symbol"/>
        <family val="1"/>
      </rPr>
      <t>·</t>
    </r>
    <r>
      <rPr>
        <sz val="10"/>
        <rFont val="Calibri"/>
        <family val="2"/>
      </rPr>
      <t>docetaxel is contraindicated or is not suitable for them.
The drug is only recommended if the company provides radium‑223 dichloride with the discount agreed in the PAS.</t>
    </r>
  </si>
  <si>
    <t xml:space="preserve">TA426 Dasatinib, nilotinib and imatinib for untreated chronic myeloid leukaemia </t>
  </si>
  <si>
    <t>x</t>
  </si>
  <si>
    <t>The drugs are recommended only if the company provides them with the discounts agreed in the patient access schemes.</t>
  </si>
  <si>
    <t xml:space="preserve"> TA425 Dasatinib, nilotinib and high-dose imatinib for treating imatinib-resistant or intolerant chronic myeloid leukaemia </t>
  </si>
  <si>
    <t xml:space="preserve">TA424 Pertuzumab for the neoadjuvant treatment of HER2-positive breast cancer </t>
  </si>
  <si>
    <t>The drug is recommended only if the company provides it with the discount agreed in the patient access scheme.</t>
  </si>
  <si>
    <t>TA423 Eribulin for treating locally advanced or metastatic breast cancer after 2 or more chemotherapy regimens</t>
  </si>
  <si>
    <t xml:space="preserve">TA422 Crizotinib for previously treated anaplastic lymphoma kinase-positive advanced non-small-cell lung cancer </t>
  </si>
  <si>
    <t xml:space="preserve">TA421 Everolimus with exemestane for treating advanced breast cancer after endocrine therapy </t>
  </si>
  <si>
    <t>Everolimus is recommended only if the company provides it with the discount agreed in the patient access scheme.</t>
  </si>
  <si>
    <t xml:space="preserve">TA420 Ticagrelor for preventing atherothrombotic events after myocardial infarction  </t>
  </si>
  <si>
    <t xml:space="preserve">TA419 Apremilast for treating moderate to severe plaque psoriasis        </t>
  </si>
  <si>
    <t>This recommendation applies only if the disease is severe, as defined by a total Psoriasis Area Severity Index (PASI) of 10 or more and a Dermatology Life Quality Index (DLQI) of more than 10, treatment is stopped if the psoriasis has not responded adequately at 16 weeks; an adequate response is defined as ◦a 75% reduction in the PASI score (PASI 75) from when treatment started or a 50% reduction in the PASI score (PASI 50) and a 5‑point reduction in DLQI from start of treatment and the company provides apremilast with the discount agreed in the patient access scheme.</t>
  </si>
  <si>
    <t>TA418 Dapagliflozin in triple therapy for treating type 2 diabetes</t>
  </si>
  <si>
    <t>TA417 Nivolumab for previously treated advanced renal cell carcinoma</t>
  </si>
  <si>
    <t xml:space="preserve">TA416 Osimertinib for treating locally advanced or metastatic EGFR T790M mutation-positive non-small-cell lung cancer  </t>
  </si>
  <si>
    <t>Cancer drug fund</t>
  </si>
  <si>
    <t>TA415 Certolizumab pegol for treating rheumatoid arthritis after inadequate response to a TNF-alpha inhibitor</t>
  </si>
  <si>
    <t>Use in combination with methotrexate only if disease activity is severe and rituximab is contraindicated or not tolerated and the company provides certolizumab pegol with the agreed patient access scheme. Use as monotherapy only if disease activity is severe and rituximab therapy cannot be given because methotrexate is contraindicated or not tolerated and the company provides certolizumab pegol with the agreed patient access scheme. Continue treatment only if there is at least a moderate response measured using European League Against Rheumatism (EULAR) criteria at 6 months. After an initial response within 6 months, withdraw treatment if at least a moderate EULAR response is not maintained.</t>
  </si>
  <si>
    <t xml:space="preserve">TA414 Cobimetinib in combination with vemurafenib for treating unresectable or metastatic BRAF V600 mutation-positive melanoma     </t>
  </si>
  <si>
    <t>TA413 Elbasvir–grazoprevir for treating chronic hepatitis C</t>
  </si>
  <si>
    <t>The approval is based on the company providing the drug at the same price or lower than that agreed with the Commercial Medicines Unit.</t>
  </si>
  <si>
    <t xml:space="preserve">This spreadsheet is updated monthly and enables self-audit of a medicines formulary for adherence to current NICE Technology Appraisals.   </t>
  </si>
  <si>
    <r>
      <t>Cobimetinib</t>
    </r>
    <r>
      <rPr>
        <sz val="10"/>
        <rFont val="Calibri"/>
        <family val="2"/>
      </rPr>
      <t xml:space="preserve"> in combination with vemurafenib is not recommended within its marketing authorisation for treating unresectable or metastatic melanoma in adults with a BRAF V600 mutation.</t>
    </r>
  </si>
  <si>
    <r>
      <t xml:space="preserve">Certolizumab pegol, </t>
    </r>
    <r>
      <rPr>
        <sz val="10"/>
        <rFont val="Calibri"/>
        <family val="2"/>
      </rPr>
      <t>in combination with methotrexate, is recommended as an option for treating active rheumatoid arthritis in adults whose disease has responded inadequately to, or who cannot tolerate, other disease-modifying antirheumatic drugs (DMARDs) including at least 1 tumour necrosis factor‑alpha (TNF‑alpha) inhibitor. Certolizumab pegol, as monotherapy, is recommended as an option for treating active rheumatoid arthritis in adults whose disease has responded inadequately to, or who cannot tolerate, other DMARDs including at least 1 TNF‑alpha inhibitor</t>
    </r>
  </si>
  <si>
    <r>
      <t xml:space="preserve">Osimertinib </t>
    </r>
    <r>
      <rPr>
        <sz val="10"/>
        <rFont val="Calibri"/>
        <family val="2"/>
      </rPr>
      <t>is recommended as an option for use within the Cancer Drugs Fund for treating locally advanced or metastatic epidermal growth factor receptor (EGFR) T790M mutation-positive non-small-cell lung cancer in adults whose disease has progressed only after first-line treatment with an EGFR tyrosine kinase inhibitor and if the conditions in the managed access agreement for osimertinib are followed.</t>
    </r>
  </si>
  <si>
    <r>
      <t xml:space="preserve">Imatinib </t>
    </r>
    <r>
      <rPr>
        <sz val="10"/>
        <rFont val="Calibri"/>
        <family val="2"/>
      </rPr>
      <t xml:space="preserve">is recommended as an option for untreated, chronic-phase Philadelphia-chromosome-positive chronic myeloid leukaemia in adults. Dasatinib and nilotinib are recommended, within their marketing authorisations, as options for untreated chronic-phase Philadelphia-chromosome-positive chronic myeloid leukaemia in adults. </t>
    </r>
  </si>
  <si>
    <r>
      <t xml:space="preserve">Dasatinib and nilotinib </t>
    </r>
    <r>
      <rPr>
        <sz val="10"/>
        <rFont val="Calibri"/>
        <family val="2"/>
      </rPr>
      <t xml:space="preserve">are recommended as options for treating only chronic- or accelerated-phase Philadelphia-chromosome-positive chronic myeloid leukaemia in adults, if they cannot have imatinib, or their disease is imatinib-resistant. High-dose imatinib (that is, 600 mg in the chronic phase or 800 mg in the accelerated and blast-crisis phases) is not recommended for treating Philadelphia-chromosome-positive chronic myeloid leukaemia in adults whose disease is imatinib-resistant </t>
    </r>
  </si>
  <si>
    <r>
      <t>Pertuzumab,</t>
    </r>
    <r>
      <rPr>
        <sz val="10"/>
        <rFont val="Calibri"/>
        <family val="2"/>
      </rPr>
      <t xml:space="preserve"> in combination with trastuzumab and chemotherapy, is recommended, within its marketing authorisation, as an option for the neoadjuvant treatment of adults with human epidermal growth factor receptor 2 (HER2)‑positive breast cancer; that is, in patients with HER2-positive, locally advanced, inflammatory or early-stage breast cancer at high risk of recurrence.</t>
    </r>
  </si>
  <si>
    <r>
      <t xml:space="preserve">Eribulin </t>
    </r>
    <r>
      <rPr>
        <sz val="10"/>
        <rFont val="Calibri"/>
        <family val="2"/>
      </rPr>
      <t>is recommended as an option for treating locally advanced or metastatic breast cancer in adults, only when it has progressed after at least 2 chemotherapy regimens (which may include an anthracycline or a taxane, and capecitabine)</t>
    </r>
  </si>
  <si>
    <r>
      <t xml:space="preserve">Crizotinib </t>
    </r>
    <r>
      <rPr>
        <sz val="10"/>
        <rFont val="Calibri"/>
        <family val="2"/>
      </rPr>
      <t>is recommended, within its marketing authorisation, as an option for previously treated anaplastic lymphoma kinase-positive advanced non-small-cell lung cancer in adults.</t>
    </r>
  </si>
  <si>
    <r>
      <t xml:space="preserve">Everolimus, </t>
    </r>
    <r>
      <rPr>
        <sz val="10"/>
        <rFont val="Calibri"/>
        <family val="2"/>
      </rPr>
      <t xml:space="preserve">in combination with exemestane, is recommended within its marketing authorisation, as an option for treating advanced human epidermal growth factor receptor 2 (HER2)-negative, hormone-receptor-positive breast cancer in postmenopausal women without symptomatic visceral disease that has recurred or progressed after a non-steroidal aromatase inhibitor. </t>
    </r>
  </si>
  <si>
    <r>
      <t>Ticagrelor,</t>
    </r>
    <r>
      <rPr>
        <sz val="10"/>
        <rFont val="Calibri"/>
        <family val="2"/>
      </rPr>
      <t xml:space="preserve"> in combination with aspirin, is recommended within its marketing authorisation as an option for preventing atherothrombotic events in adults who had a myocardial infarction and who are at high risk of a further event. Treatment should be stopped when clinically indicated or at a maximum of 3 years.</t>
    </r>
  </si>
  <si>
    <r>
      <t xml:space="preserve">Apremilast </t>
    </r>
    <r>
      <rPr>
        <sz val="10"/>
        <rFont val="Calibri"/>
        <family val="2"/>
      </rPr>
      <t>is recommended as an option for treating chronic plaque psoriasis in adults whose disease has not responded to other systemic therapies, including ciclosporin, methotrexate and PUVA (psoralen and ultraviolet‑A light), or when these treatments are contraindicated or not tolerated</t>
    </r>
  </si>
  <si>
    <r>
      <t>Dapagliflozin</t>
    </r>
    <r>
      <rPr>
        <sz val="10"/>
        <rFont val="Calibri"/>
        <family val="2"/>
      </rPr>
      <t xml:space="preserve"> in a triple therapy regimen is recommended as an option for treating type 2 diabetes in adults, only in combination with metformin and a sulfonylurea.</t>
    </r>
  </si>
  <si>
    <r>
      <t xml:space="preserve">Nivolumab </t>
    </r>
    <r>
      <rPr>
        <sz val="10"/>
        <rFont val="Calibri"/>
        <family val="2"/>
      </rPr>
      <t>is recommended, within its marketing authorisation, as an option for previously treated advanced renal cell carcinoma in adults.</t>
    </r>
  </si>
  <si>
    <r>
      <t xml:space="preserve">Elbasvir–grazoprevir </t>
    </r>
    <r>
      <rPr>
        <sz val="10"/>
        <rFont val="Calibri"/>
        <family val="2"/>
      </rPr>
      <t xml:space="preserve">is recommended, within its marketing authorisation, as an option for treating genotype 1 or 4 chronic hepatitis C in adults, as specified in guidance table 1. </t>
    </r>
  </si>
  <si>
    <t>Unknown</t>
  </si>
  <si>
    <t>Tertiary centre only</t>
  </si>
  <si>
    <t>CD&amp;D Formulary only launched in Feb 2013</t>
  </si>
  <si>
    <t>CD&amp;D Formulary only launched in Feb 2013. Teteriary centre only.</t>
  </si>
  <si>
    <t>CD&amp;D Formulary only launched in Feb 2013. Tertiary centre only.</t>
  </si>
  <si>
    <t>TA427 Pomalidomide for multiple myeloma previously treated with lenalidomide and bortezomib</t>
  </si>
  <si>
    <t>TA428 Pembrolizumab for treating PD-L1-positive non-small-cell lung cancer after chemotherapy</t>
  </si>
  <si>
    <t>TA429 Ibrutinib for previously treated chronic lymphocytic leukaemia and untreated chronic lymphocytic leukaemia with 17p deletion or TP53 mutation</t>
  </si>
  <si>
    <t>TA430 Sofosbuvir–velpatasvir for treating chronic hepatitis C</t>
  </si>
  <si>
    <r>
      <rPr>
        <b/>
        <sz val="10"/>
        <rFont val="Calibri"/>
        <family val="2"/>
      </rPr>
      <t>Pomalidomide</t>
    </r>
    <r>
      <rPr>
        <sz val="10"/>
        <rFont val="Calibri"/>
        <family val="2"/>
      </rPr>
      <t>, in combination with low‑dose dexamethasone, is recommended as an option for treating multiple myeloma in adults at third or subsequent relapse; that is, after 3 previous treatments including both lenalidomide and bortezomib.</t>
    </r>
  </si>
  <si>
    <r>
      <rPr>
        <b/>
        <sz val="10"/>
        <rFont val="Calibri"/>
        <family val="2"/>
      </rPr>
      <t>Pembrolizumab</t>
    </r>
    <r>
      <rPr>
        <sz val="10"/>
        <rFont val="Calibri"/>
        <family val="2"/>
      </rPr>
      <t xml:space="preserve"> is recommended as an option for treating locally advanced or metastatic PD‑L1‑positive non‑small‑cell lung cancer in adults who have had at least one chemotherapy (and targeted treatment if they have an epidermal growth factor receptor [EGFR]- or anaplastic lymphoma kinase [ALK]‑positive tumour), only if pembrolizumab is stopped at 2 years of uniterrupted treatment and no documented disease progression.</t>
    </r>
  </si>
  <si>
    <r>
      <rPr>
        <b/>
        <sz val="10"/>
        <rFont val="Calibri"/>
        <family val="2"/>
      </rPr>
      <t>Ibrutinib</t>
    </r>
    <r>
      <rPr>
        <sz val="10"/>
        <rFont val="Calibri"/>
        <family val="2"/>
      </rPr>
      <t xml:space="preserve"> alone is recommended within its marketing authorisation as an option for treating chronic lymphocytic leukaemia in adults who have had at least 1 prior therapy or who have a 17p deletion or TP53 mutation, and in whom chemo-immunotherapy is unsuitable.</t>
    </r>
  </si>
  <si>
    <t>TA431 Mepolizumab for treating severe refractory eosinophilic asthma</t>
  </si>
  <si>
    <t>TA432 Everolimus for advanced renal cell carcinoma after previous treatment</t>
  </si>
  <si>
    <t>Everolimus is recommended within its marketing authorisation as an option for treating advanced renal cell carcinoma that has progressed during or after treatment with vascular endothelial growth factor targeted therapy.</t>
  </si>
  <si>
    <t>TA433 Apremilast for treating active psoriatic arthritis</t>
  </si>
  <si>
    <r>
      <rPr>
        <b/>
        <sz val="10"/>
        <rFont val="Calibri"/>
        <family val="2"/>
      </rPr>
      <t>Sofosbuvir–velpatasvir</t>
    </r>
    <r>
      <rPr>
        <sz val="10"/>
        <rFont val="Calibri"/>
        <family val="2"/>
      </rPr>
      <t xml:space="preserve"> is recommended as an option for treating chronic hepatitis C in adults, as specified</t>
    </r>
  </si>
  <si>
    <r>
      <rPr>
        <b/>
        <sz val="10"/>
        <rFont val="Calibri"/>
        <family val="2"/>
      </rPr>
      <t>Mepolizumab</t>
    </r>
    <r>
      <rPr>
        <sz val="10"/>
        <rFont val="Calibri"/>
        <family val="2"/>
      </rPr>
      <t>, as an add-on to optimised standard therapy, is recommended as an option for treating severe refractory eosinophilic asthma in adults, only if the blood eosinophil count is 300 cells/microlitre or more in the previous 12 months, the person has agreed to and followed the optimised standard treatment plan, and has had 4 or more asthma exacerbations needing systemic corticosteroids in the previous 12 months or has had continuous oral corticosteroids of at least the equivalent of prednisolone 5 mg per day over the previous 6 months. Treatment is to be reviewed after 12 months.</t>
    </r>
  </si>
  <si>
    <r>
      <rPr>
        <b/>
        <sz val="10"/>
        <rFont val="Calibri"/>
        <family val="2"/>
      </rPr>
      <t>Apremilast</t>
    </r>
    <r>
      <rPr>
        <sz val="10"/>
        <rFont val="Calibri"/>
        <family val="2"/>
      </rPr>
      <t>, alone or in combination with disease-modifying antirheumatic drugs (DMARDs), is recommended as an option for treating active psoriatic arthritis in adults only if they have peripheral arthritis with 3 or more tender joints and 3 or more swollen joints and their disease has not responded to adequate trials of at least 2 standard DMARDs, given either alone or in combination. Treatment is to be reviewed after  16 weeks.</t>
    </r>
  </si>
  <si>
    <t>TA434 Elotuzumab for previously treated multiple myeloma (terminated appraisal)</t>
  </si>
  <si>
    <t>NICE was unable to make a recommendation about the use in the NHS of elotuzumab for previously treated multiple myeloma because no evidence submission was received from Bristol–Myers Squibb, but will review this decision if the company decides to make a submission.</t>
  </si>
  <si>
    <t>TA435 Tenofovir alafenamide for treating chronic hepatitis B (terminated appraisal)</t>
  </si>
  <si>
    <t>NICE was unable to make a recommendation about the use in the NHS of tenofovir alafenamide for treating chronic hepatitis B because no evidence submission was received from Gilead, but will review this decision if the company decides to make a submission.</t>
  </si>
  <si>
    <t>TA436 Bevacizumab for treating EGFR mutation-positive non-small-cell lung cancer (terminated appraisal)</t>
  </si>
  <si>
    <t>NICE was unable to make a recommendation about the use in the NHS of bevacizumab for treating epidermal growth factor receptor mutation-positive non-small-cell lung cancer because no evidence submission was received from Roche, but will review this decision if the company decides to make a submission.</t>
  </si>
  <si>
    <t>TA437 Ibrutinib with bendamustine and rituximab for treating relapsed or refractory chronic lymphocytic leukaemia after systemic therapy (terminated appraisal)</t>
  </si>
  <si>
    <t>NICE was unable to make a recommendation about the use in the NHS of ibrutinib with bendamustine and rituximab for treating relapsed or refractory chronic lymphocytic leukaemia after systemic therapy because no evidence submission was received from Janssen-Cilag, but will review this decision if the company decides to make a submission.</t>
  </si>
  <si>
    <t>TA438 Alectinib for previously treated anaplastic lymphoma kinase-positive advanced non-small-cell lung cancer (terminated appraisal)</t>
  </si>
  <si>
    <t>NICE is unable to make a recommendation about the use in the NHS of alectinib for anaplastic lymphoma kinase-positive advanced non-small-cell lung cancer previously treated with crizotinib because no evidence submission was received from Roche but will review this decision if the company decides to make a submission.</t>
  </si>
  <si>
    <t>TA439 Cetuximab and panitumumab for previously untreated metastatic colorectal cancer</t>
  </si>
  <si>
    <t>2017-18</t>
  </si>
  <si>
    <t>Pegylated liposomal irinotecan for treating pancreatic cancer after gemcitabine [TA440]</t>
  </si>
  <si>
    <t>Daclizumab for treating relapsing–remitting multiple sclerosis [TA441]</t>
  </si>
  <si>
    <t>Ixekizumab for treating moderate to severe plaque psoriasis [TA442]</t>
  </si>
  <si>
    <r>
      <rPr>
        <b/>
        <sz val="10"/>
        <rFont val="Calibri"/>
        <family val="2"/>
      </rPr>
      <t>Cetuximab</t>
    </r>
    <r>
      <rPr>
        <sz val="10"/>
        <rFont val="Calibri"/>
        <family val="2"/>
      </rPr>
      <t xml:space="preserve"> is recommended, within its marketing authorisation, as an option for previously untreated epidermal growth factor receptor (EGFR)-expressing, RAS wild-type metastatic colorectal cancer in adults in combination with: 5‑fluorouracil, folinic acid and oxaliplatin (FOLFOX) or 5‑fluorouracil, folinic acid and irinotecan (FOLFIRI).  </t>
    </r>
    <r>
      <rPr>
        <b/>
        <sz val="10"/>
        <rFont val="Calibri"/>
        <family val="2"/>
      </rPr>
      <t>Panitumumab</t>
    </r>
    <r>
      <rPr>
        <sz val="10"/>
        <rFont val="Calibri"/>
        <family val="2"/>
      </rPr>
      <t xml:space="preserve"> is recommended, within its marketing authorisation, as an option for previously untreated RAS wild-type metastatic colorectal cancer in adults in combination with: FOLFOX or FOLFIRI.</t>
    </r>
  </si>
  <si>
    <t>Obeticholic acid for treating primary biliary cholangitis [TA443]</t>
  </si>
  <si>
    <r>
      <t>Obeticholic acid</t>
    </r>
    <r>
      <rPr>
        <sz val="10"/>
        <rFont val="Calibri"/>
        <family val="2"/>
      </rPr>
      <t xml:space="preserve"> is recommended, within its marketing authorisation, as an option for treating primary biliary cholangitis in combination with ursodeoxycholic acid for people whose disease has responded inadequately to ursodeoxycholic acid or as monotherapy for people who cannot tolerate ursodeoxycholic acid. </t>
    </r>
  </si>
  <si>
    <t>Afatinib for treating advanced squamous non-small-cell lung cancer after platinum-based chemotherapy (terminated appraisal) (TA444)</t>
  </si>
  <si>
    <t>Certolizumab pegol and secukinumab for treating active psoriatic arthritis after inadequate response to DMARDs (TA445)</t>
  </si>
  <si>
    <t>The drugs are recommended only if the company provides it with the discount agreed in the patient access scheme.</t>
  </si>
  <si>
    <r>
      <rPr>
        <b/>
        <sz val="10"/>
        <rFont val="Calibri"/>
        <family val="2"/>
      </rPr>
      <t>Certolizumab pegol</t>
    </r>
    <r>
      <rPr>
        <sz val="10"/>
        <rFont val="Calibri"/>
        <family val="2"/>
      </rPr>
      <t xml:space="preserve"> alone, or in combination with methotrexate, is recommended as an option for treating active psoriatic arthritis in adults only if: it is used as described in the NICE technology appraisal guidance on etanercept, infliximab and adalimumab for the treatment of psoriatic arthritis or the person has had a tumour necrosis factor (TNF)-alpha inhibitor but their disease has stopped responding after the first 12 weeks.</t>
    </r>
    <r>
      <rPr>
        <b/>
        <sz val="10"/>
        <rFont val="Calibri"/>
        <family val="2"/>
      </rPr>
      <t>Secukinumab</t>
    </r>
    <r>
      <rPr>
        <sz val="10"/>
        <rFont val="Calibri"/>
        <family val="2"/>
      </rPr>
      <t xml:space="preserve"> alone, or in combination with methotrexate, is recommended as an option for treating active psoriatic arthritis in adults only if:  it is used as described in the NICE technology appraisal guidance on etanercept, infliximab and adalimumab for the treatment of psoriatic arthritis or the person has had a TNF‑alpha inhibitor but their disease has not responded within the first 12 weeks or has stopped responding after 12 weeks or TNF‑alpha inhibitors are contraindicated but would otherwise be considered (as described in NICE technology appraisal guidance on etanercept, infliximab and adalimumab for the treatment of psoriatic arthritis). </t>
    </r>
  </si>
  <si>
    <r>
      <rPr>
        <b/>
        <sz val="10"/>
        <rFont val="Calibri"/>
        <family val="2"/>
      </rPr>
      <t>Ixekizumab</t>
    </r>
    <r>
      <rPr>
        <sz val="10"/>
        <rFont val="Calibri"/>
        <family val="2"/>
      </rPr>
      <t xml:space="preserve"> is recommended as an option for treating plaque psoriasis in adults, only if the disease is severe, as defined by a total Psoriasis Area and Severity Index (PASI) of 10 or more and a Dermatology Life Quality Index (DLQI) of more than 10 and the disease has not responded to standard systemic therapies, for example, ciclosporin, methotrexate and PUVA (psoralen and long-wave ultraviolet radiation), or these treatments are contraindicated or the person cannot tolerate them.</t>
    </r>
  </si>
  <si>
    <r>
      <rPr>
        <b/>
        <sz val="10"/>
        <rFont val="Calibri"/>
        <family val="2"/>
      </rPr>
      <t>Daclizumab</t>
    </r>
    <r>
      <rPr>
        <sz val="10"/>
        <rFont val="Calibri"/>
        <family val="2"/>
      </rPr>
      <t xml:space="preserve"> is recommended as an option for treating multiple sclerosis in adults, only if the person has active relapsing–remitting multiple sclerosis previously treated with disease-modifying therapy, or rapidly evolving severe relapsing–remitting multiple sclerosis (that is, at least 2 relapses in the previous year and at least 1 gadolinium-enhancing lesion at baseline MRI) and alemtuzumab is contraindicated or otherwise unsuitable.</t>
    </r>
  </si>
  <si>
    <r>
      <rPr>
        <b/>
        <sz val="10"/>
        <rFont val="Calibri"/>
        <family val="2"/>
      </rPr>
      <t>Pegylated liposomal irinotecan</t>
    </r>
    <r>
      <rPr>
        <sz val="10"/>
        <rFont val="Calibri"/>
        <family val="2"/>
      </rPr>
      <t>, in combination with 5‑fluorouracil and leucovorin, is not recommended, within its marketing authorisation, for treating metastatic adenocarcinoma of the pancreas in adults whose disease has progressed after gemcitabine-based therapy.</t>
    </r>
  </si>
  <si>
    <t xml:space="preserve">Adherence statistics for 2017-18  </t>
  </si>
  <si>
    <t>Daratumumab with lenalidomide and dexamethasone for treating relapsed or refractory multiple myeloma (terminated appraisal) (TA454)</t>
  </si>
  <si>
    <t>Bortezomib for treating multiple myeloma after second or subsequent relapse (terminated appraisal) (TA453)</t>
  </si>
  <si>
    <t>Ibrutinib for untreated chronic lymphocytic leukaemia without a 17p deletion or TP53 mutation (terminated appraisal) (TA452)</t>
  </si>
  <si>
    <t>Brentuximab vedotin for treating CD30-positive Hodgkin lymphoma (TA446)</t>
  </si>
  <si>
    <t>Pembrolizumab for untreated PD-L1-positive metastatic non-small-cell lung cancer (TA447)</t>
  </si>
  <si>
    <t>Etelcalcetide for treating secondary hyperparathyroidism (TA448)</t>
  </si>
  <si>
    <t>Everolimus and sunitinib for treating unresectable or metastatic neuroendocrine tumours in people with progressive disease (TA449)</t>
  </si>
  <si>
    <t>Blinatumomab for previously treated Philadelphia-chromosome-negative acute lymphoblastic leukaemia (TA450)</t>
  </si>
  <si>
    <t>Ponatinib for treating chronic myeloid leukaemia and acute lymphoblastic leukaemia (TA451)</t>
  </si>
  <si>
    <r>
      <rPr>
        <b/>
        <sz val="10"/>
        <rFont val="Calibri"/>
        <family val="2"/>
      </rPr>
      <t>Ponatinib</t>
    </r>
    <r>
      <rPr>
        <sz val="10"/>
        <rFont val="Calibri"/>
        <family val="2"/>
      </rPr>
      <t xml:space="preserve"> is recommended, within its marketing authorisation, as an option for treating chronic‑, accelerated‑ or blast‑phase chronic myeloid leukaemia in adults when the disease is resistant to dasatinib or nilotinib or they cannot tolerate dasatinib or nilotinib and for whom subsequent treatment with imatinib is not clinically appropriate or the T315I gene mutation is present. </t>
    </r>
    <r>
      <rPr>
        <b/>
        <sz val="10"/>
        <rFont val="Calibri"/>
        <family val="2"/>
      </rPr>
      <t>Ponatinib</t>
    </r>
    <r>
      <rPr>
        <sz val="10"/>
        <rFont val="Calibri"/>
        <family val="2"/>
      </rPr>
      <t xml:space="preserve"> is recommended, within its marketing authorisation, as an option for treating Philadelphia-chromosome-positive acute lymphoblastic leukaemia in adults when the disease is resistant to dasatinib they cannot tolerate dasatinib and for whom subsequent treatment with imatinib is not clinically appropriate or the T315I gene mutation is present.</t>
    </r>
  </si>
  <si>
    <r>
      <rPr>
        <b/>
        <sz val="10"/>
        <rFont val="Calibri"/>
        <family val="2"/>
      </rPr>
      <t>Brentuximab vedotin</t>
    </r>
    <r>
      <rPr>
        <sz val="10"/>
        <rFont val="Calibri"/>
        <family val="2"/>
      </rPr>
      <t xml:space="preserve"> is recommended as an option for treating CD30‑positive Hodgkin lymphoma in adults, only if they have relapsed or refractory disease after autologous stem cell transplant.</t>
    </r>
  </si>
  <si>
    <r>
      <t xml:space="preserve">Pembrolizumab </t>
    </r>
    <r>
      <rPr>
        <sz val="10"/>
        <rFont val="Calibri"/>
        <family val="2"/>
      </rPr>
      <t>is recommended for use within the Cancer Drugs Fund as an option for untreated PD-L1-positive metastatic non-small-cell lung cancer in adults, only if their tumours express PD-L1 with at least a 50% tumour proportion score and have no epidermal growth factor receptor- or anaplastic lymphoma kinase-positive mutations,  their tumours express PD-L1 with at least a 50% tumour proportion score and have no epidermal growth factor receptor- or anaplastic lymphoma kinase-positive mutations, and pembrolizumab is stopped at 2 years of uninterrupted treatment and no documented disease progression.</t>
    </r>
  </si>
  <si>
    <r>
      <t>Etelcalcetide</t>
    </r>
    <r>
      <rPr>
        <sz val="10"/>
        <rFont val="Calibri"/>
        <family val="2"/>
      </rPr>
      <t xml:space="preserve"> is recommended as an option for treating secondary hyperparathyroidism in adults with chronic kidney disease on haemodialysis, only if treatment with a calcimimetic is indicated but cinacalcet is not suitable.</t>
    </r>
  </si>
  <si>
    <r>
      <rPr>
        <b/>
        <sz val="10"/>
        <rFont val="Calibri"/>
        <family val="2"/>
      </rPr>
      <t>Everolimus</t>
    </r>
    <r>
      <rPr>
        <sz val="10"/>
        <rFont val="Calibri"/>
        <family val="2"/>
      </rPr>
      <t xml:space="preserve"> and </t>
    </r>
    <r>
      <rPr>
        <b/>
        <sz val="10"/>
        <rFont val="Calibri"/>
        <family val="2"/>
      </rPr>
      <t>sunitinib</t>
    </r>
    <r>
      <rPr>
        <sz val="10"/>
        <rFont val="Calibri"/>
        <family val="2"/>
      </rPr>
      <t xml:space="preserve"> are recommended, within their marketing authorisations, as options for treating well- or moderately differentiated unresectable or metastatic neuroendocrine tumours (NETs) of pancreatic origin in adults with progressive disease. </t>
    </r>
    <r>
      <rPr>
        <b/>
        <sz val="10"/>
        <rFont val="Calibri"/>
        <family val="2"/>
      </rPr>
      <t>Everolimus</t>
    </r>
    <r>
      <rPr>
        <sz val="10"/>
        <rFont val="Calibri"/>
        <family val="2"/>
      </rPr>
      <t xml:space="preserve"> is recommended, within its marketing authorisation, as an option for treating well-differentiated (grade 1 or grade 2) non-functional unresectable or metastatic NETs of gastrointestinal or lung origin in adults with progressive disease.</t>
    </r>
  </si>
  <si>
    <r>
      <t xml:space="preserve">NICE is unable to make a recommendation about the use in the NHS of </t>
    </r>
    <r>
      <rPr>
        <b/>
        <sz val="10"/>
        <rFont val="Calibri"/>
        <family val="2"/>
      </rPr>
      <t>afatinib</t>
    </r>
    <r>
      <rPr>
        <sz val="10"/>
        <rFont val="Calibri"/>
        <family val="2"/>
      </rPr>
      <t xml:space="preserve"> for advanced squamous non-small-cell lung cancer after platinum-based chemotherapy</t>
    </r>
  </si>
  <si>
    <r>
      <t xml:space="preserve">NICE is unable to make a recommendation about the use in the NHS of </t>
    </r>
    <r>
      <rPr>
        <b/>
        <sz val="10"/>
        <rFont val="Calibri"/>
        <family val="2"/>
      </rPr>
      <t>daratumumab</t>
    </r>
    <r>
      <rPr>
        <sz val="10"/>
        <rFont val="Calibri"/>
        <family val="2"/>
      </rPr>
      <t>, with lenalidomide and dexamethasone, for treating relapsed or refractory multiple myeloma because no evidence submission was received from Janssen-Cilag. We will review this decision if the company decides to make a submission.</t>
    </r>
  </si>
  <si>
    <r>
      <t xml:space="preserve">NICE is unable to make a recommendation about the use in the NHS of </t>
    </r>
    <r>
      <rPr>
        <b/>
        <sz val="10"/>
        <rFont val="Calibri"/>
        <family val="2"/>
      </rPr>
      <t xml:space="preserve">bortezomib </t>
    </r>
    <r>
      <rPr>
        <sz val="10"/>
        <rFont val="Calibri"/>
        <family val="2"/>
      </rPr>
      <t>for treating multiple myeloma after second or subsequent relapse because no evidence submission was received from Janssen-Cilag. We will review this decision if the company decides to make a submission.</t>
    </r>
  </si>
  <si>
    <r>
      <t xml:space="preserve">NICE is unable to make a recommendation about the use in the NHS of </t>
    </r>
    <r>
      <rPr>
        <b/>
        <sz val="10"/>
        <rFont val="Calibri"/>
        <family val="2"/>
      </rPr>
      <t>ibrutinib</t>
    </r>
    <r>
      <rPr>
        <sz val="10"/>
        <rFont val="Calibri"/>
        <family val="2"/>
      </rPr>
      <t xml:space="preserve"> for untreated chronic lymphocytic leukaemia without a 17p deletion or TP53 mutation because no evidence submission was received from Janssen–Cilag. We will review this decision if the company decides to make a submission.</t>
    </r>
  </si>
  <si>
    <t>Adalimumab, etanercept and ustekinumab for treating plaque psoriasis in children and young people (TA455)</t>
  </si>
  <si>
    <t>Ustekinumab for moderately to severely active Crohn’s disease after previous treatment (TA456)</t>
  </si>
  <si>
    <t>Carfilzomib for previously treated multiple myeloma (TA457)</t>
  </si>
  <si>
    <t>Trastuzumab emtansine for treating HER2-positive advanced breast cancer after trastuzumab and a taxane (TA458)</t>
  </si>
  <si>
    <t>Collagenase clostridium histolyticum for treating Dupuytren's contracture (TA459)</t>
  </si>
  <si>
    <t>Adalimumab and dexamethasone for treating non-infectious uveitis (TA460)</t>
  </si>
  <si>
    <t>Roflumilast for treating chronic obstructive pulmonary disease (TA461)</t>
  </si>
  <si>
    <t>Nivolumab for treating relapsed or refractory classical Hodgkin lymphoma (TA462)</t>
  </si>
  <si>
    <t>Treatment with roflumilast should be started by a specialist in respiratory medicine.</t>
  </si>
  <si>
    <t>Carfilzomib in combination with dexamethasone is recommended as an option for treating multiple myeloma in adults, only if they have had only 1 previous therapy, which did not include bortezomib.</t>
  </si>
  <si>
    <r>
      <rPr>
        <b/>
        <sz val="10"/>
        <rFont val="Calibri"/>
        <family val="2"/>
      </rPr>
      <t>Nivolumab</t>
    </r>
    <r>
      <rPr>
        <sz val="10"/>
        <rFont val="Calibri"/>
        <family val="2"/>
      </rPr>
      <t xml:space="preserve"> is recommended, within its marketing authorisation, as an option for treating relapsed or refractory classical Hodgkin lymphoma in adults after autologous stem cell transplant and treatment with brentuximab vedotin.</t>
    </r>
  </si>
  <si>
    <r>
      <rPr>
        <b/>
        <sz val="10"/>
        <rFont val="Calibri"/>
        <family val="2"/>
      </rPr>
      <t>Roflumilast</t>
    </r>
    <r>
      <rPr>
        <sz val="10"/>
        <rFont val="Calibri"/>
        <family val="2"/>
      </rPr>
      <t>, as an add-on to bronchodilator therapy, is recommended as an option for treating severe chronic obstructive pulmonary disease in adults with chronic bronchitis, only if the disease is severe, defined as a forced expiratory volume in 1 second (FEV1) after a bronchodilator of less than 50% of predicted normal, and the person has had 2 or more exacerbations in the previous 12 months despite triple inhaled therapy with a long-acting muscarinic antagonist, a long-acting beta-2 agonist and an inhaled corticosteroid.</t>
    </r>
  </si>
  <si>
    <r>
      <rPr>
        <b/>
        <sz val="10"/>
        <rFont val="Calibri"/>
        <family val="2"/>
      </rPr>
      <t>Adalimumab</t>
    </r>
    <r>
      <rPr>
        <sz val="10"/>
        <rFont val="Calibri"/>
        <family val="2"/>
      </rPr>
      <t xml:space="preserve"> is recommended as an option for treating non-infectious uveitis in the posterior segment of the eye in adults with inadequate response to corticosteroids, only if there is active disease (that is, current inflammation in the eye) andinadequate response or intolerance to immunosuppressants and systemic disease or both eyes are affected (or 1 eye is affected if the second eye has poor visual acuity) and worsening vision with a high risk of blindness (for example, risk of blindness that is similar to that seen in people with macular oedema).                             </t>
    </r>
    <r>
      <rPr>
        <b/>
        <sz val="10"/>
        <rFont val="Calibri"/>
        <family val="2"/>
      </rPr>
      <t>Dexamethasone intravitreal implant</t>
    </r>
    <r>
      <rPr>
        <sz val="10"/>
        <rFont val="Calibri"/>
        <family val="2"/>
      </rPr>
      <t xml:space="preserve"> is recommended as an option for treating non-infectious uveitis in the posterior segment of the eye in adults, only if there is active disease (that is, current inflammation in the eye) and worsening vision with a risk of blindness.                                                     </t>
    </r>
  </si>
  <si>
    <r>
      <t xml:space="preserve">For people not taking part in the ongoing clinical trial, </t>
    </r>
    <r>
      <rPr>
        <b/>
        <sz val="10"/>
        <rFont val="Calibri"/>
        <family val="2"/>
      </rPr>
      <t>CCH</t>
    </r>
    <r>
      <rPr>
        <sz val="10"/>
        <rFont val="Calibri"/>
        <family val="2"/>
      </rPr>
      <t xml:space="preserve"> is recommended as an option for treating Dupuytren's contracture with a palpable cord in adults only if all of the following apply there is evidence of moderate disease (functional problems and metacarpophalangeal joint contracture of 30° to 60° and proximal interphalangeal joint contracture of less than 30° or first web contracture) plus up to 2 affected joints, percutaneous needle fasciotomy (PNF) is not considered appropriate, but limited fasciectomy is considered appropriate by the treating hand surgeon, the choice of treatment (CCH or limited fasciectomy) is made on an individual basis after discussion between the responsible hand surgeon and the patient about the risks and benefits of the treatments available, and one injection is given per treatment session by a hand surgeon in an outpatient setting.</t>
    </r>
  </si>
  <si>
    <r>
      <rPr>
        <b/>
        <sz val="10"/>
        <rFont val="Calibri"/>
        <family val="2"/>
      </rPr>
      <t>Trastuzumab emtansine</t>
    </r>
    <r>
      <rPr>
        <sz val="10"/>
        <rFont val="Calibri"/>
        <family val="2"/>
      </rPr>
      <t xml:space="preserve"> is recommended, within its marketing authorisation, as an option for treating human epidermal growth factor receptor 2 (HER2)‑positive, unresectable, locally advanced or metastatic breast cancer in adults who previously received trastuzumab and a taxane, separately or in combination. Patients should have either received prior therapy for locally advanced or metastatic disease or developed disease recurrence during or within 6 months of completing adjuvant therapy.</t>
    </r>
  </si>
  <si>
    <r>
      <rPr>
        <b/>
        <sz val="10"/>
        <rFont val="Calibri"/>
        <family val="2"/>
      </rPr>
      <t>Ustekinumab</t>
    </r>
    <r>
      <rPr>
        <sz val="10"/>
        <rFont val="Calibri"/>
        <family val="2"/>
      </rPr>
      <t xml:space="preserve"> is recommended, within its marketing authorisation, as an option for treating moderately to severely active Crohn's disease, that is, for adults who have had an inadequate response with, lost response to, or were intolerant to either conventional therapy or a TNF‑alpha inhibitor or have medical contraindications to such therapies. The choice of treatment between ustekinumab or another biological therapy should be made on an individual basis after discussion between the patient and their clinician about the advantages and disadvantages of the treatments available. If more than 1 treatment is suitable, the least expensive should be chosen (taking into account administration costs, dosage and price per dose). Ustekinumab should be given until treatment failure (including the need for surgery) or until 12 months after the start of treatment, whichever is shorter. People should then have their disease reassessed in accordance with NICE's recommendations for infliximab and adalimumab for the treatment of Crohn's disease to see whether treatment should continue.</t>
    </r>
  </si>
  <si>
    <r>
      <rPr>
        <b/>
        <sz val="10"/>
        <rFont val="Calibri"/>
        <family val="2"/>
      </rPr>
      <t>Adalimumab</t>
    </r>
    <r>
      <rPr>
        <sz val="10"/>
        <rFont val="Calibri"/>
        <family val="2"/>
      </rPr>
      <t xml:space="preserve"> is recommended as an option for treating plaque psoriasis in children and young people aged 4 years or older, only if the disease is severe, as defined by a total Psoriasis Area and Severity Index (PASI) of 10 or more and has not responded to standard systemic therapy, such as ciclosporin, methotrexate or phototherapy, or these options are contraindicated or not tolerated. </t>
    </r>
    <r>
      <rPr>
        <b/>
        <sz val="10"/>
        <rFont val="Calibri"/>
        <family val="2"/>
      </rPr>
      <t xml:space="preserve">Etanercept </t>
    </r>
    <r>
      <rPr>
        <sz val="10"/>
        <rFont val="Calibri"/>
        <family val="2"/>
      </rPr>
      <t xml:space="preserve">is recommended as an option for treating plaque psoriasis in children and young people aged 6 years or older, only if the disease is severe, as defined by a total PASI of 10 or more and has not responded to standard systemic therapy, such as ciclosporin, methotrexate or phototherapy, or these options are contraindicated or not tolerated. </t>
    </r>
    <r>
      <rPr>
        <b/>
        <sz val="10"/>
        <rFont val="Calibri"/>
        <family val="2"/>
      </rPr>
      <t>Ustekinumab</t>
    </r>
    <r>
      <rPr>
        <sz val="10"/>
        <rFont val="Calibri"/>
        <family val="2"/>
      </rPr>
      <t xml:space="preserve"> is recommended as an option for treating plaque psoriasis in children and young people aged 12 years or older, only if the disease is severe, as defined by a total PASI of 10 or more, and has not responded to standard systemic therapy, such as ciclosporin, methotrexate or phototherapy, or these options are contraindicated or not tolerated.</t>
    </r>
  </si>
  <si>
    <r>
      <rPr>
        <b/>
        <sz val="10"/>
        <rFont val="Calibri"/>
        <family val="2"/>
      </rPr>
      <t>Blinatumomab</t>
    </r>
    <r>
      <rPr>
        <sz val="10"/>
        <rFont val="Calibri"/>
        <family val="2"/>
      </rPr>
      <t xml:space="preserve"> is recommended within its marketing authorisation as an option for treating Philadelphia-chromosome-negative relapsed or refractory precursor B-cell acute lymphoblastic leukaemia in adults</t>
    </r>
  </si>
  <si>
    <t>Alendronate, etidronate, risedronate, raloxifene and strontium ranelate for the primary prevention of osteoporotic fragility fractures in postmenopausal women (TA160)</t>
  </si>
  <si>
    <t>Alendronate, etidronate, risedronate, raloxifene, strontium ranelate and teriparatide for the secondary prevention of osteoporotic fragility fractures in postmenopausal women (TA161(</t>
  </si>
  <si>
    <t>Pemetrexed for the maintenance treatment of non-small-cell lung cancer (TA190)</t>
  </si>
  <si>
    <t>Cabozantinib for previously treated advanced renal cell carcinoma (TA463)</t>
  </si>
  <si>
    <t>Bisphosphonates for treating osteoporosis (TA464)</t>
  </si>
  <si>
    <t>Olaratumab in combination with doxorubicin for treating advanced soft tissue sarcoma (TA465)</t>
  </si>
  <si>
    <t>Paclitaxel as albumin-bound nanoparticles with gemcitabine for untreated metastatic pancreatic cancer (TA476)</t>
  </si>
  <si>
    <t>Dimethyl fumarate for treating moderate to severe plaque psoriasis (TA475)</t>
  </si>
  <si>
    <t>Sorafenib for treating advanced hepatocellular carcinoma (TA474)</t>
  </si>
  <si>
    <t>Cetuximab for treating recurrent or metastatic squamous cell cancer of the head and neck (TA473)</t>
  </si>
  <si>
    <t>Obinutuzumab with bendamustine for treating follicular lymphoma refractory to rituximab (TA472)</t>
  </si>
  <si>
    <t>Eluxadoline for treating irritable bowel syndrome with diarrhoea (TA471)</t>
  </si>
  <si>
    <t>Ofatumumab with chemotherapy for treating chronic lymphocytic leukaemia (terminated appraisal) (TA470)</t>
  </si>
  <si>
    <t>Idelalisib with ofatumumab for treating chronic lymphocytic leukaemia (terminated appraisal) (TA469)</t>
  </si>
  <si>
    <t>Methylnaltrexone bromide for treating opioid-induced constipation (terminated appraisal) (TA468)</t>
  </si>
  <si>
    <t>Holoclar for treating limbal stem cell deficiency after eye burns (TA467)</t>
  </si>
  <si>
    <t>Baricitinib for moderate to severe rheumatoid arthritis (TA466)</t>
  </si>
  <si>
    <t>This guidance has been partially updated by NICE's technology appraisal guidance on bisphosphonates for treating osteoporosis. NICE has withdrawn its guidance on the use of etidronate for the primary prevention of osteoporotic fragility fractures in postmenopausal women because etidronate is no longer marketed in the UK.</t>
  </si>
  <si>
    <t>Recommendations section updated. Text was removed that said that people who have had pemetrexed in combination with cisplatin as first-line chemotherapy could not have pemetrexed as maintenance treatment.</t>
  </si>
  <si>
    <r>
      <rPr>
        <b/>
        <sz val="10"/>
        <rFont val="Calibri"/>
        <family val="2"/>
      </rPr>
      <t>Paclitaxel as albumin-bound nanoparticle</t>
    </r>
    <r>
      <rPr>
        <sz val="10"/>
        <rFont val="Calibri"/>
        <family val="2"/>
      </rPr>
      <t>s (nab‑paclitaxel) with gemcitabine is recommended as an option for untreated metastatic adenocarcinoma of the pancreas in adults, only if other combination chemotherapies are unsuitable and they would otherwise have gemcitabine monotherapy.</t>
    </r>
  </si>
  <si>
    <r>
      <rPr>
        <b/>
        <sz val="10"/>
        <rFont val="Calibri"/>
        <family val="2"/>
      </rPr>
      <t>Dimethyl fumarate</t>
    </r>
    <r>
      <rPr>
        <sz val="10"/>
        <rFont val="Calibri"/>
        <family val="2"/>
      </rPr>
      <t xml:space="preserve"> is recommended as an option for treating plaque psoriasis in adults, only if the disease is severe, as defined by a total Psoriasis Area and Severity Index (PASI) of 10 or more and a Dermatology Life Quality Index (DLQI) of more than 10 and has not responded to other systemic therapies, including, ciclosporin, methotrexate and PUVA (psoralen and long-wave ultraviolet A radiation), or these options are contraindicated or not tolerated.</t>
    </r>
  </si>
  <si>
    <r>
      <t xml:space="preserve">Sorafenib </t>
    </r>
    <r>
      <rPr>
        <sz val="10"/>
        <rFont val="Calibri"/>
        <family val="2"/>
      </rPr>
      <t>is recommended as an option for treating advanced hepatocellular carcinoma only for people with Child-Pugh grade A liver impairment</t>
    </r>
  </si>
  <si>
    <r>
      <rPr>
        <b/>
        <sz val="10"/>
        <rFont val="Calibri"/>
        <family val="2"/>
      </rPr>
      <t>Cetuximab</t>
    </r>
    <r>
      <rPr>
        <sz val="10"/>
        <rFont val="Calibri"/>
        <family val="2"/>
      </rPr>
      <t xml:space="preserve"> in combination with platinum-based chemotherapy is recommended as an option for treating recurrent or metastatic squamous cell cancer of the head and neck in adults only if the cancer started in the oral cavity.</t>
    </r>
  </si>
  <si>
    <r>
      <t xml:space="preserve">Obinutuzumab </t>
    </r>
    <r>
      <rPr>
        <sz val="10"/>
        <rFont val="Calibri"/>
        <family val="2"/>
      </rPr>
      <t>in combination with bendamustine followed by obinutuzumab maintenance is recommended for use within the Cancer Drugs Fund as an option for treating adults with follicular lymphoma that did not respond or progressed during or up to 6 months after treatment with rituximab or a rituximab-containing regimen.</t>
    </r>
  </si>
  <si>
    <r>
      <rPr>
        <b/>
        <sz val="10"/>
        <rFont val="Calibri"/>
        <family val="2"/>
      </rPr>
      <t>Eluxadoline</t>
    </r>
    <r>
      <rPr>
        <sz val="10"/>
        <rFont val="Calibri"/>
        <family val="2"/>
      </rPr>
      <t xml:space="preserve"> is recommended as an option for treating irritable bowel syndrome with diarrhoea in adults, only if the condition has not responded to other pharmacological treatments (for example, antimotility agents, antispasmodics, tricyclic antidepressants) or pharmacological treatments are contraindicated or not tolerated, and it is started in secondary care. Stop eluxadoline at 4 weeks if there is inadequate relief of the symptoms of irritable bowel syndrome with diarrhoea.</t>
    </r>
  </si>
  <si>
    <r>
      <t xml:space="preserve">NICE is unable to make a recommendation about the use in the NHS of </t>
    </r>
    <r>
      <rPr>
        <b/>
        <sz val="10"/>
        <rFont val="Calibri"/>
        <family val="2"/>
      </rPr>
      <t>ofatumumab</t>
    </r>
    <r>
      <rPr>
        <sz val="10"/>
        <rFont val="Calibri"/>
        <family val="2"/>
      </rPr>
      <t xml:space="preserve"> with chemotherapy for treating chronic lymphocytic leukaemia because no evidence submission was received from Novartis Pharmaceuticals UK. The company has confirmed that it does not intend to make a submission.</t>
    </r>
  </si>
  <si>
    <r>
      <t xml:space="preserve">NICE is unable to make a recommendation about the use in the NHS of </t>
    </r>
    <r>
      <rPr>
        <b/>
        <sz val="10"/>
        <rFont val="Calibri"/>
        <family val="2"/>
      </rPr>
      <t>idelalisib with ofatumumab</t>
    </r>
    <r>
      <rPr>
        <sz val="10"/>
        <rFont val="Calibri"/>
        <family val="2"/>
      </rPr>
      <t xml:space="preserve"> for treating chronic lymphocytic leukaemia because no evidence submission was received from Gilead Sciences. The company has confirmed that it does not intend to make a submission.</t>
    </r>
  </si>
  <si>
    <r>
      <t xml:space="preserve">NICE is unable to make a recommendation about the use in the NHS of </t>
    </r>
    <r>
      <rPr>
        <b/>
        <sz val="10"/>
        <rFont val="Calibri"/>
        <family val="2"/>
      </rPr>
      <t>methylnaltrexone bromide</t>
    </r>
    <r>
      <rPr>
        <sz val="10"/>
        <rFont val="Calibri"/>
        <family val="2"/>
      </rPr>
      <t xml:space="preserve"> for treating opioid-induced constipation because no evidence submission was received from Swedish Orphan Biovitrum Ltd. The company has confirmed that it does not intend to make a submission.</t>
    </r>
  </si>
  <si>
    <r>
      <rPr>
        <b/>
        <sz val="10"/>
        <rFont val="Calibri"/>
        <family val="2"/>
      </rPr>
      <t>Holoclar</t>
    </r>
    <r>
      <rPr>
        <sz val="10"/>
        <rFont val="Calibri"/>
        <family val="2"/>
      </rPr>
      <t xml:space="preserve"> (ex vivo expanded autologous human corneal epithelial cells containing stem cells) is recommended as an option in people with moderate to severe limbal stem cell deficiency after eye burns, only if it is only used to treat 1 eye and people have already had a conjunctival limbal autograft or there is not enough tissue for a conjunctival limbal autograft or it is contraindicated. Holoclar is recommended in people with moderate to severe limbal stem cell deficiency after eye burns for treating both eyes only in the context of research and when there is not enough tissue for a conjunctival limbal autograft.</t>
    </r>
  </si>
  <si>
    <r>
      <rPr>
        <b/>
        <sz val="10"/>
        <rFont val="Calibri"/>
        <family val="2"/>
      </rPr>
      <t>Baricitinib</t>
    </r>
    <r>
      <rPr>
        <sz val="10"/>
        <rFont val="Calibri"/>
        <family val="2"/>
      </rPr>
      <t xml:space="preserve">, with methotrexate, is recommended as an option for treating active rheumatoid arthritis in adults whose disease has responded inadequately to intensive therapy with a combination of conventional disease-modifying antirheumatic drugs (DMARDs), only if disease is severe (a disease activity score [DAS28] of more than 5.1). </t>
    </r>
    <r>
      <rPr>
        <b/>
        <sz val="10"/>
        <rFont val="Calibri"/>
        <family val="2"/>
      </rPr>
      <t>Baricitinib</t>
    </r>
    <r>
      <rPr>
        <sz val="10"/>
        <rFont val="Calibri"/>
        <family val="2"/>
      </rPr>
      <t xml:space="preserve">, with methotrexate, is recommended as an option for treating active rheumatoid arthritis in adults whose disease has responded inadequately to or who cannot have other DMARDs, including at least 1 biological DMARD, only if disease is severe (a DAS28 of more than 5.1) and they cannot have rituximab. </t>
    </r>
    <r>
      <rPr>
        <b/>
        <sz val="10"/>
        <rFont val="Calibri"/>
        <family val="2"/>
      </rPr>
      <t>Baricitinib</t>
    </r>
    <r>
      <rPr>
        <sz val="10"/>
        <rFont val="Calibri"/>
        <family val="2"/>
      </rPr>
      <t xml:space="preserve"> can be used as monotherapy for people who cannot take methotrexate because it is contraindicated or because of intolerance.</t>
    </r>
  </si>
  <si>
    <r>
      <rPr>
        <b/>
        <sz val="10"/>
        <rFont val="Calibri"/>
        <family val="2"/>
      </rPr>
      <t>Olaratumab</t>
    </r>
    <r>
      <rPr>
        <sz val="10"/>
        <rFont val="Calibri"/>
        <family val="2"/>
      </rPr>
      <t>, in combination with doxorubicin, is recommended for use within the Cancer Drugs Fund as an option for advanced soft tissue sarcoma in adults, only if they have not had any previous systemic chemotherapy for advanced soft tissue sarcoma and they cannot have curative treatment with surgery or their disease does not respond to radiotherapy</t>
    </r>
  </si>
  <si>
    <r>
      <rPr>
        <b/>
        <sz val="10"/>
        <rFont val="Calibri"/>
        <family val="2"/>
      </rPr>
      <t>Oral bisphosphonates (alendronic acid, ibandronic acid and risedronate sodium)</t>
    </r>
    <r>
      <rPr>
        <sz val="10"/>
        <rFont val="Calibri"/>
        <family val="2"/>
      </rPr>
      <t xml:space="preserve"> are recommended as options for treating osteoporosis in adults only if the person is eligible for risk assessment as defined in NICE's guideline on osteoporosis and the 10‑year probability of osteoporotic fragility fracture is at least 1%. </t>
    </r>
    <r>
      <rPr>
        <b/>
        <sz val="10"/>
        <rFont val="Calibri"/>
        <family val="2"/>
      </rPr>
      <t>Intravenous bisphosphonates (ibandronic acid and zoledronic acid)</t>
    </r>
    <r>
      <rPr>
        <sz val="10"/>
        <rFont val="Calibri"/>
        <family val="2"/>
      </rPr>
      <t xml:space="preserve"> are recommended as options for treating osteoporosis in adults only  if the person is eligible for risk assessment as defined in NICE's guideline on osteoporosis) and the 10‑year probability of osteoporotic fragility fracture is at least 10% or the 10‑year probability of osteoporotic fragility fracture is at least 1% and the person has difficulty taking oral bisphosphonates (alendronic acid, ibandronic acid or risedronate sodium) or these drugs are contraindicated or not tolerated.</t>
    </r>
  </si>
  <si>
    <r>
      <t xml:space="preserve">Cabozantinib </t>
    </r>
    <r>
      <rPr>
        <sz val="10"/>
        <rFont val="Calibri"/>
        <family val="2"/>
      </rPr>
      <t>is recommended, within its marketing authorisation, as an option for treating advanced renal cell carcinoma in adults after vascular endothelial growth factor (VEGF)-targeted therapy, only if the company provides cabozantinib with the discount agreed in the patient access scheme.</t>
    </r>
  </si>
  <si>
    <t>The drug is recommended only if the company provides it with the discount agreed in the patient access scheme. CDDFT does not see these patients.</t>
  </si>
  <si>
    <t>Immunosuppressive therapy for kidney transplant in children and young people (TA482)</t>
  </si>
  <si>
    <t>Immunosuppressive therapy for kidney transplant in adults (TA481)</t>
  </si>
  <si>
    <t>Tofacitinib for moderate to severe rheumatoid arthritis (TA480)</t>
  </si>
  <si>
    <t>Reslizumab for treating severe eosinophilic asthma (TA479)</t>
  </si>
  <si>
    <t>Brentuximab vedotin for treating relapsed or refractory systemic anaplastic large cell lymphoma (TA478)</t>
  </si>
  <si>
    <t>Autologous chondrocyte implantation for treating symptomatic articular cartilage defects of the knee (TA477)</t>
  </si>
  <si>
    <t>The drug is recommended only if the company provides  it in line with the commercial access agreement with NHS England.</t>
  </si>
  <si>
    <r>
      <t xml:space="preserve">This guidance makes recommendations on using </t>
    </r>
    <r>
      <rPr>
        <b/>
        <sz val="10"/>
        <rFont val="Calibri"/>
        <family val="2"/>
      </rPr>
      <t>basiliximab, rabbit anti-human thymocyte immunoglobulin, tacrolimus (immediate-release and prolonged-release), mycophenolate mofetil, mycophenolate sodium, sirolimus, everolimus and belatacept</t>
    </r>
    <r>
      <rPr>
        <sz val="10"/>
        <rFont val="Calibri"/>
        <family val="2"/>
      </rPr>
      <t xml:space="preserve"> after kidney transplant in children and young people. The recommendations apply only to the initial immunosuppressive therapy (induction and maintenance therapy) started around the time of kidney transplant.</t>
    </r>
  </si>
  <si>
    <r>
      <t xml:space="preserve">This guidance makes recommendations on using </t>
    </r>
    <r>
      <rPr>
        <b/>
        <sz val="10"/>
        <rFont val="Calibri"/>
        <family val="2"/>
      </rPr>
      <t>basiliximab, rabbit anti-human thymocyte immunoglobulin, tacrolimus (immediate-release and prolonged-release), mycophenolate mofetil, mycophenolate sodium, sirolimus, everolimus and belatacept</t>
    </r>
    <r>
      <rPr>
        <sz val="10"/>
        <rFont val="Calibri"/>
        <family val="2"/>
      </rPr>
      <t xml:space="preserve"> after kidney transplant in adults. The recommendations apply only to the initial immunosuppressive therapy (induction and maintenance therapy) started around the time of kidney transplant.</t>
    </r>
  </si>
  <si>
    <r>
      <rPr>
        <b/>
        <sz val="10"/>
        <rFont val="Calibri"/>
        <family val="2"/>
      </rPr>
      <t>Tofacitinib</t>
    </r>
    <r>
      <rPr>
        <sz val="10"/>
        <rFont val="Calibri"/>
        <family val="2"/>
      </rPr>
      <t xml:space="preserve">, with methotrexate, is recommended as an option for treating active rheumatoid arthritis in adults whose disease has responded inadequately to intensive therapy with a combination of conventional disease-modifying anti-rheumatic drugs (DMARDs), only if disease is severe (a disease activity score [DAS28] of more than 5.1). </t>
    </r>
    <r>
      <rPr>
        <b/>
        <sz val="10"/>
        <rFont val="Calibri"/>
        <family val="2"/>
      </rPr>
      <t>Tofacitinib,</t>
    </r>
    <r>
      <rPr>
        <sz val="10"/>
        <rFont val="Calibri"/>
        <family val="2"/>
      </rPr>
      <t xml:space="preserve"> with methotrexate, is recommended as an option for treating active rheumatoid arthritis in adults whose disease has responded inadequately to, or who cannot have, other DMARDs, including at least 1 biological DMARD, only if disease is severe (a DAS28 of more than 5.1) and they cannot have rituximab. </t>
    </r>
    <r>
      <rPr>
        <b/>
        <sz val="10"/>
        <rFont val="Calibri"/>
        <family val="2"/>
      </rPr>
      <t>Tofacitinib</t>
    </r>
    <r>
      <rPr>
        <sz val="10"/>
        <rFont val="Calibri"/>
        <family val="2"/>
      </rPr>
      <t xml:space="preserve"> can be used as monotherapy for adults who cannot take methotrexate because it is contraindicated or because of intolerance.</t>
    </r>
  </si>
  <si>
    <r>
      <rPr>
        <b/>
        <sz val="10"/>
        <rFont val="Calibri"/>
        <family val="2"/>
      </rPr>
      <t>Brentuximab vedotin</t>
    </r>
    <r>
      <rPr>
        <sz val="10"/>
        <rFont val="Calibri"/>
        <family val="2"/>
      </rPr>
      <t xml:space="preserve"> is recommended as an option for treating relapsed or refractory systemic anaplastic large cell lymphoma in adults, only if they have an Eastern Cooperative Oncology Group (ECOG) performance status of 0 or 1.</t>
    </r>
  </si>
  <si>
    <r>
      <rPr>
        <b/>
        <sz val="10"/>
        <rFont val="Calibri"/>
        <family val="2"/>
      </rPr>
      <t>Autologous chondrocyte implantation</t>
    </r>
    <r>
      <rPr>
        <sz val="10"/>
        <rFont val="Calibri"/>
        <family val="2"/>
      </rPr>
      <t xml:space="preserve"> (ACI) is recommended as an option for treating symptomatic articular cartilage defects of the knee, only if the person has not had previous surgery to repair articular cartilage defects, there is minimal osteoarthritic damage to the knee (as assessed by clinicians experienced in investigating knee cartilage damage using a validated measure for knee osteoarthritis), the defect is over 2 cm2 and the procedure is done at a tertiary referral centre.</t>
    </r>
  </si>
  <si>
    <r>
      <rPr>
        <b/>
        <sz val="10"/>
        <rFont val="Calibri"/>
        <family val="2"/>
      </rPr>
      <t>Reslizumab</t>
    </r>
    <r>
      <rPr>
        <sz val="10"/>
        <rFont val="Calibri"/>
        <family val="2"/>
      </rPr>
      <t>, as an add-on therapy, is recommended as an option for the treatment of severe eosinophilic asthma that is inadequately controlled in adults despite maintenance therapy with high-dose inhaled corticosteroids plus another drug, only if the blood eosinophil count has been recorded as 400 cells per microlitre or more, and the person has had 3 or more severe asthma exacerbations needing systemic corticosteroids in the past 12 months. Treatment should be reviewed after 12 months.</t>
    </r>
  </si>
  <si>
    <t>Nivolumab for previously treated squamous non-small-cell lung cancer (TA483)</t>
  </si>
  <si>
    <t>The drug is recommended only if the conditions in the managed access agreement are followed.</t>
  </si>
  <si>
    <t>Nivolumab for previously treated non-squamous non-small-cell lung cancer (TA484)</t>
  </si>
  <si>
    <t>Sarilumab for moderate to severe rheumatoid arthritis (TA485)</t>
  </si>
  <si>
    <t>Aflibercept for treating choroidal neovascularisation (TA486)</t>
  </si>
  <si>
    <t>Venetoclax for treating chronic lymphocytic leukaemia (TA487)</t>
  </si>
  <si>
    <t>Regorafenib for previously treated unresectable or metastatic gastrointestinal stromal tumours (TA488)</t>
  </si>
  <si>
    <t>Vismodegib for treating basal cell carcinoma (TA489)</t>
  </si>
  <si>
    <t>Nivolumab for treating squamous cell carcinoma of the head and neck after platinum-based chemotherapy (TA490)</t>
  </si>
  <si>
    <t>Ibrutinib for treating Waldenstrom’s macroglobulinaemia (TA491)</t>
  </si>
  <si>
    <r>
      <t xml:space="preserve">Ibrutinib </t>
    </r>
    <r>
      <rPr>
        <sz val="10"/>
        <rFont val="Calibri"/>
        <family val="2"/>
      </rPr>
      <t>is recommended for use in the Cancer Drugs Fund as an option for treating Waldenstrom's macroglobulinaemia in adults who have had at least 1 prior therapy.</t>
    </r>
  </si>
  <si>
    <r>
      <t xml:space="preserve">Nivolumab </t>
    </r>
    <r>
      <rPr>
        <sz val="10"/>
        <rFont val="Calibri"/>
        <family val="2"/>
      </rPr>
      <t>is recommended for use within the Cancer Drugs Fund as an option for treating squamous cell carcinoma of the head and neck in adults whose disease has progressed on platinum-based chemotherapy, only if the disease has progressed within 6 months of having chemotherapy and nivolumab is stopped at 2 years of uninterrupted treatment, or earlier in the event of disease progression.</t>
    </r>
  </si>
  <si>
    <r>
      <t xml:space="preserve">Vismodegib </t>
    </r>
    <r>
      <rPr>
        <sz val="10"/>
        <rFont val="Calibri"/>
        <family val="2"/>
      </rPr>
      <t>is not recommended within its marketing authorisation for treating symptomatic metastatic basal cell carcinoma, or locally advanced basal cell carcinoma that is inappropriate for surgery or radiotherapy, in adults.</t>
    </r>
  </si>
  <si>
    <r>
      <rPr>
        <b/>
        <sz val="10"/>
        <rFont val="Calibri"/>
        <family val="2"/>
      </rPr>
      <t>Regorafenib</t>
    </r>
    <r>
      <rPr>
        <sz val="10"/>
        <rFont val="Calibri"/>
        <family val="2"/>
      </rPr>
      <t xml:space="preserve"> is recommended as an option for treating unresectable or metastatic gastrointestinal stromal tumours in adults whose disease has progressed on, or who are intolerant to, prior treatment with imatinib and sunitinib, only if their Eastern Cooperative Oncology Group (ECOG) performance status is 0 to 1.</t>
    </r>
  </si>
  <si>
    <r>
      <rPr>
        <b/>
        <sz val="10"/>
        <rFont val="Calibri"/>
        <family val="2"/>
      </rPr>
      <t>Venetoclax</t>
    </r>
    <r>
      <rPr>
        <sz val="10"/>
        <rFont val="Calibri"/>
        <family val="2"/>
      </rPr>
      <t xml:space="preserve"> is recommended for use within the Cancer Drugs Fund, within its marketing authorisation, as an option for treating chronic lymphocytic leukaemia, that is, in adults with a 17p deletion or TP53 mutation and when a B‑cell receptor pathway inhibitor is unsuitable, or whose disease has progressed after a B‑cell receptor pathway inhibitor or without a 17p deletion or TP53 mutation, and whose disease has progressed after both chemo‑immunotherapy and a B‑cell receptor pathway inhibitor.</t>
    </r>
  </si>
  <si>
    <r>
      <t xml:space="preserve">Sarilumab, </t>
    </r>
    <r>
      <rPr>
        <sz val="10"/>
        <rFont val="Calibri"/>
        <family val="2"/>
      </rPr>
      <t xml:space="preserve">with methotrexate, is recommended as an option for treating active rheumatoid arthritis in adults whose disease has responded inadequately to intensive therapy with a combination of conventional disease-modifying antirheumatic drugs (DMARDs), only if disease is severe (a disease activity score [DAS28] of more than 5.1).  </t>
    </r>
    <r>
      <rPr>
        <b/>
        <sz val="10"/>
        <rFont val="Calibri"/>
        <family val="2"/>
      </rPr>
      <t>Sarilumab</t>
    </r>
    <r>
      <rPr>
        <sz val="10"/>
        <rFont val="Calibri"/>
        <family val="2"/>
      </rPr>
      <t xml:space="preserve">, with methotrexate, is recommended as an option for treating active rheumatoid arthritis in adults whose disease has responded inadequately to or who cannot have other DMARDs, including at least 1 biological DMARD, only if disease is severe (a DAS28 of more than 5.1) and they cannot have rituximab. </t>
    </r>
    <r>
      <rPr>
        <b/>
        <sz val="10"/>
        <rFont val="Calibri"/>
        <family val="2"/>
      </rPr>
      <t>Sarilumab</t>
    </r>
    <r>
      <rPr>
        <sz val="10"/>
        <rFont val="Calibri"/>
        <family val="2"/>
      </rPr>
      <t xml:space="preserve">, with methotrexate, is recommended as an option for treating active rheumatoid arthritis in adults whose disease has responded inadequately to rituximab and at least 1 biological DMARD, only if disease is severe (a DAS28 of more than 5.1). </t>
    </r>
    <r>
      <rPr>
        <b/>
        <sz val="10"/>
        <rFont val="Calibri"/>
        <family val="2"/>
      </rPr>
      <t>Sarilumab</t>
    </r>
    <r>
      <rPr>
        <sz val="10"/>
        <rFont val="Calibri"/>
        <family val="2"/>
      </rPr>
      <t xml:space="preserve"> can be used as monotherapy for people who cannot take methotrexate because it is contraindicated or because of intolerance.</t>
    </r>
  </si>
  <si>
    <r>
      <t xml:space="preserve">Nivolumab </t>
    </r>
    <r>
      <rPr>
        <sz val="10"/>
        <rFont val="Calibri"/>
        <family val="2"/>
      </rPr>
      <t xml:space="preserve">is recommended for use within the Cancer Drugs Fund as an option for treating locally advanced or metastatic non-squamous non-small-cell lung cancer in adults after chemotherapy, only if their tumours are PD‑L1 positive and nivolumab is stopped at 2 years of uninterrupted treatment, or earlier in the event of disease progression. </t>
    </r>
  </si>
  <si>
    <r>
      <t>Nivolumab</t>
    </r>
    <r>
      <rPr>
        <sz val="10"/>
        <rFont val="Calibri"/>
        <family val="2"/>
      </rPr>
      <t xml:space="preserve"> is recommended for use within the Cancer Drugs Fund as an option for treating locally advanced or metastatic squamous non-small-cell lung cancer in adults after chemotherapy, only if nivolumab is stopped at 2 years of uninterrupted treatment, or earlier in the event of disease progression.</t>
    </r>
  </si>
  <si>
    <r>
      <t xml:space="preserve">Aflibercept </t>
    </r>
    <r>
      <rPr>
        <sz val="10"/>
        <rFont val="Calibri"/>
        <family val="2"/>
      </rPr>
      <t>is recommended, within its marketing authorisation, as an option for treating visual impairment because of myopic choroidal neovascularisation in adults. If patients and their clinicians consider both aflibercept and ranibizumab to be suitable treatments, the least costly should be used, taking into account anticipated administration costs, dosage and price per dose.</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</si>
</sst>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809]dd\ mmmm\ yyyy"/>
    <numFmt numFmtId="169" formatCode="mmm\-yyyy"/>
    <numFmt numFmtId="170" formatCode="0.0%"/>
  </numFmts>
  <fonts count="89">
    <font>
      <sz val="10"/>
      <name val="Arial"/>
      <family val="0"/>
    </font>
    <font>
      <sz val="8"/>
      <name val="Arial"/>
      <family val="2"/>
    </font>
    <font>
      <b/>
      <i/>
      <sz val="11"/>
      <name val="Calibri"/>
      <family val="2"/>
    </font>
    <font>
      <b/>
      <i/>
      <sz val="10"/>
      <name val="Calibri"/>
      <family val="2"/>
    </font>
    <font>
      <sz val="10"/>
      <name val="Calibri"/>
      <family val="2"/>
    </font>
    <font>
      <b/>
      <sz val="10"/>
      <name val="Calibri"/>
      <family val="2"/>
    </font>
    <font>
      <u val="single"/>
      <sz val="10"/>
      <color indexed="12"/>
      <name val="Arial"/>
      <family val="2"/>
    </font>
    <font>
      <u val="single"/>
      <sz val="10"/>
      <color indexed="36"/>
      <name val="Arial"/>
      <family val="2"/>
    </font>
    <font>
      <u val="single"/>
      <sz val="10"/>
      <color indexed="12"/>
      <name val="Calibri"/>
      <family val="2"/>
    </font>
    <font>
      <b/>
      <sz val="12"/>
      <color indexed="10"/>
      <name val="Calibri"/>
      <family val="2"/>
    </font>
    <font>
      <sz val="12"/>
      <color indexed="30"/>
      <name val="Arial"/>
      <family val="2"/>
    </font>
    <font>
      <b/>
      <i/>
      <sz val="12"/>
      <color indexed="30"/>
      <name val="Arial"/>
      <family val="2"/>
    </font>
    <font>
      <b/>
      <sz val="14"/>
      <color indexed="12"/>
      <name val="Calibri"/>
      <family val="2"/>
    </font>
    <font>
      <sz val="10"/>
      <color indexed="12"/>
      <name val="Calibri"/>
      <family val="2"/>
    </font>
    <font>
      <b/>
      <sz val="10"/>
      <color indexed="12"/>
      <name val="Calibri"/>
      <family val="2"/>
    </font>
    <font>
      <b/>
      <sz val="11"/>
      <name val="Calibri"/>
      <family val="2"/>
    </font>
    <font>
      <b/>
      <sz val="9"/>
      <name val="Calibri"/>
      <family val="2"/>
    </font>
    <font>
      <b/>
      <i/>
      <sz val="10"/>
      <color indexed="30"/>
      <name val="Arial"/>
      <family val="2"/>
    </font>
    <font>
      <sz val="9"/>
      <name val="Calibri"/>
      <family val="2"/>
    </font>
    <font>
      <i/>
      <sz val="10"/>
      <name val="Calibri"/>
      <family val="2"/>
    </font>
    <font>
      <sz val="9"/>
      <color indexed="12"/>
      <name val="Calibri"/>
      <family val="2"/>
    </font>
    <font>
      <sz val="11"/>
      <color indexed="12"/>
      <name val="Calibri"/>
      <family val="2"/>
    </font>
    <font>
      <b/>
      <sz val="10"/>
      <color indexed="8"/>
      <name val="Calibri"/>
      <family val="2"/>
    </font>
    <font>
      <sz val="10"/>
      <color indexed="8"/>
      <name val="Calibri"/>
      <family val="2"/>
    </font>
    <font>
      <sz val="11"/>
      <name val="Calibri"/>
      <family val="2"/>
    </font>
    <font>
      <b/>
      <sz val="10.5"/>
      <name val="Calibri"/>
      <family val="2"/>
    </font>
    <font>
      <sz val="10.5"/>
      <name val="Calibri"/>
      <family val="2"/>
    </font>
    <font>
      <sz val="10"/>
      <color indexed="10"/>
      <name val="Calibri"/>
      <family val="2"/>
    </font>
    <font>
      <sz val="10"/>
      <color indexed="46"/>
      <name val="Calibri"/>
      <family val="2"/>
    </font>
    <font>
      <sz val="14"/>
      <color indexed="30"/>
      <name val="Arial"/>
      <family val="2"/>
    </font>
    <font>
      <b/>
      <sz val="14"/>
      <color indexed="30"/>
      <name val="Arial"/>
      <family val="2"/>
    </font>
    <font>
      <sz val="12"/>
      <name val="Arial"/>
      <family val="2"/>
    </font>
    <font>
      <sz val="10"/>
      <color indexed="12"/>
      <name val="Arial"/>
      <family val="2"/>
    </font>
    <font>
      <b/>
      <sz val="10"/>
      <color indexed="63"/>
      <name val="Calibri"/>
      <family val="2"/>
    </font>
    <font>
      <sz val="10"/>
      <color indexed="63"/>
      <name val="Calibri"/>
      <family val="2"/>
    </font>
    <font>
      <b/>
      <sz val="10"/>
      <color indexed="12"/>
      <name val="Arial"/>
      <family val="2"/>
    </font>
    <font>
      <vertAlign val="superscript"/>
      <sz val="10"/>
      <name val="Calibri"/>
      <family val="2"/>
    </font>
    <font>
      <sz val="10"/>
      <color indexed="56"/>
      <name val="Calibri"/>
      <family val="2"/>
    </font>
    <font>
      <b/>
      <sz val="10"/>
      <color indexed="56"/>
      <name val="Calibri"/>
      <family val="2"/>
    </font>
    <font>
      <sz val="12"/>
      <name val="Calibri"/>
      <family val="2"/>
    </font>
    <font>
      <sz val="14"/>
      <color indexed="30"/>
      <name val="Calibri"/>
      <family val="2"/>
    </font>
    <font>
      <b/>
      <sz val="14"/>
      <color indexed="30"/>
      <name val="Calibri"/>
      <family val="2"/>
    </font>
    <font>
      <b/>
      <i/>
      <sz val="12"/>
      <color indexed="30"/>
      <name val="Calibri"/>
      <family val="2"/>
    </font>
    <font>
      <sz val="12"/>
      <color indexed="30"/>
      <name val="Calibri"/>
      <family val="2"/>
    </font>
    <font>
      <sz val="7"/>
      <name val="Calibri"/>
      <family val="2"/>
    </font>
    <font>
      <sz val="20"/>
      <name val="Calibri"/>
      <family val="2"/>
    </font>
    <font>
      <b/>
      <sz val="20"/>
      <color indexed="12"/>
      <name val="Calibri"/>
      <family val="2"/>
    </font>
    <font>
      <b/>
      <sz val="12"/>
      <color indexed="30"/>
      <name val="Calibri"/>
      <family val="2"/>
    </font>
    <font>
      <sz val="10"/>
      <name val="Symbol"/>
      <family val="1"/>
    </font>
    <font>
      <u val="single"/>
      <sz val="10"/>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63"/>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0070C0"/>
      <name val="Calibri"/>
      <family val="2"/>
    </font>
    <font>
      <sz val="10"/>
      <color rgb="FF4A4A4A"/>
      <name val="Arial"/>
      <family val="2"/>
    </font>
    <font>
      <sz val="10"/>
      <color theme="1"/>
      <name val="Calibri"/>
      <family val="2"/>
    </font>
    <font>
      <sz val="10"/>
      <color rgb="FF0E0E0E"/>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41"/>
        <bgColor indexed="64"/>
      </patternFill>
    </fill>
    <fill>
      <patternFill patternType="solid">
        <fgColor indexed="34"/>
        <bgColor indexed="64"/>
      </patternFill>
    </fill>
    <fill>
      <patternFill patternType="solid">
        <fgColor indexed="13"/>
        <bgColor indexed="64"/>
      </patternFill>
    </fill>
    <fill>
      <patternFill patternType="solid">
        <fgColor indexed="9"/>
        <bgColor indexed="64"/>
      </patternFill>
    </fill>
    <fill>
      <patternFill patternType="lightGray">
        <fgColor indexed="13"/>
        <bgColor indexed="13"/>
      </patternFill>
    </fill>
    <fill>
      <patternFill patternType="solid">
        <fgColor theme="0"/>
        <bgColor indexed="64"/>
      </patternFill>
    </fill>
    <fill>
      <patternFill patternType="solid">
        <fgColor theme="2"/>
        <bgColor indexed="64"/>
      </patternFill>
    </fill>
    <fill>
      <patternFill patternType="solid">
        <fgColor theme="0"/>
        <bgColor indexed="64"/>
      </patternFill>
    </fill>
    <fill>
      <patternFill patternType="solid">
        <fgColor theme="2"/>
        <bgColor indexed="64"/>
      </patternFill>
    </fill>
    <fill>
      <patternFill patternType="solid">
        <fgColor rgb="FF00FFFF"/>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style="thin"/>
      <right style="thin"/>
      <top>
        <color indexed="63"/>
      </top>
      <bottom>
        <color indexed="63"/>
      </bottom>
    </border>
    <border>
      <left>
        <color indexed="63"/>
      </left>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color indexed="63"/>
      </top>
      <bottom style="thin"/>
    </border>
    <border>
      <left>
        <color indexed="63"/>
      </left>
      <right>
        <color indexed="63"/>
      </right>
      <top style="thin"/>
      <bottom style="medium">
        <color indexed="10"/>
      </bottom>
    </border>
    <border>
      <left style="thin"/>
      <right>
        <color indexed="63"/>
      </right>
      <top style="thin"/>
      <bottom style="medium">
        <color indexed="10"/>
      </bottom>
    </border>
    <border>
      <left style="thin"/>
      <right style="thin"/>
      <top style="thin"/>
      <bottom style="medium">
        <color indexed="10"/>
      </bottom>
    </border>
    <border>
      <left style="thin"/>
      <right style="thin"/>
      <top>
        <color indexed="63"/>
      </top>
      <bottom style="medium">
        <color indexed="10"/>
      </bottom>
    </border>
    <border>
      <left style="thin"/>
      <right style="thin"/>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style="thin"/>
      <bottom style="thick">
        <color rgb="FFFF0000"/>
      </bottom>
    </border>
    <border>
      <left>
        <color indexed="63"/>
      </left>
      <right>
        <color indexed="63"/>
      </right>
      <top style="thin"/>
      <bottom style="thick">
        <color rgb="FFFF0000"/>
      </bottom>
    </border>
    <border>
      <left style="thin"/>
      <right style="thin"/>
      <top style="thin"/>
      <bottom style="thick">
        <color rgb="FFFF0000"/>
      </bottom>
    </border>
    <border>
      <left>
        <color indexed="63"/>
      </left>
      <right style="thin"/>
      <top style="thin"/>
      <bottom style="thick">
        <color rgb="FFFF0000"/>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7"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6"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0"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447">
    <xf numFmtId="0" fontId="0" fillId="0" borderId="0" xfId="0" applyAlignment="1">
      <alignment/>
    </xf>
    <xf numFmtId="0" fontId="5" fillId="0" borderId="0" xfId="0" applyFont="1" applyFill="1" applyAlignment="1">
      <alignment vertical="top" wrapText="1"/>
    </xf>
    <xf numFmtId="0" fontId="0" fillId="0" borderId="0" xfId="0" applyFill="1" applyAlignment="1">
      <alignment/>
    </xf>
    <xf numFmtId="0" fontId="4" fillId="33" borderId="10" xfId="0" applyFont="1" applyFill="1" applyBorder="1" applyAlignment="1">
      <alignment vertical="top" wrapText="1"/>
    </xf>
    <xf numFmtId="0" fontId="5" fillId="0" borderId="11" xfId="0" applyFont="1" applyFill="1" applyBorder="1" applyAlignment="1">
      <alignment vertical="top" wrapText="1"/>
    </xf>
    <xf numFmtId="0" fontId="4" fillId="0" borderId="10" xfId="0" applyFont="1" applyFill="1" applyBorder="1" applyAlignment="1">
      <alignment vertical="top" wrapText="1"/>
    </xf>
    <xf numFmtId="0" fontId="0" fillId="0" borderId="11" xfId="0" applyFill="1" applyBorder="1" applyAlignment="1">
      <alignment/>
    </xf>
    <xf numFmtId="0" fontId="5" fillId="33" borderId="11" xfId="0" applyFont="1" applyFill="1" applyBorder="1" applyAlignment="1">
      <alignment vertical="top" wrapText="1"/>
    </xf>
    <xf numFmtId="0" fontId="0" fillId="33" borderId="11" xfId="0" applyFill="1" applyBorder="1" applyAlignment="1">
      <alignment/>
    </xf>
    <xf numFmtId="0" fontId="0" fillId="33" borderId="0" xfId="0" applyFill="1" applyAlignment="1">
      <alignment/>
    </xf>
    <xf numFmtId="0" fontId="2" fillId="34" borderId="12" xfId="0" applyFont="1" applyFill="1" applyBorder="1" applyAlignment="1">
      <alignment horizontal="center" vertical="top" wrapText="1"/>
    </xf>
    <xf numFmtId="0" fontId="0" fillId="0" borderId="13" xfId="0" applyBorder="1" applyAlignment="1">
      <alignment/>
    </xf>
    <xf numFmtId="0" fontId="0" fillId="0" borderId="0" xfId="0" applyBorder="1" applyAlignment="1">
      <alignment/>
    </xf>
    <xf numFmtId="0" fontId="10" fillId="0" borderId="0" xfId="0" applyFont="1" applyAlignment="1">
      <alignment horizontal="right"/>
    </xf>
    <xf numFmtId="0" fontId="4" fillId="0" borderId="0" xfId="0" applyFont="1" applyAlignment="1">
      <alignment/>
    </xf>
    <xf numFmtId="0" fontId="11" fillId="0" borderId="0" xfId="0" applyFont="1" applyAlignment="1">
      <alignment horizontal="right"/>
    </xf>
    <xf numFmtId="0" fontId="0" fillId="34" borderId="0" xfId="0" applyFill="1" applyAlignment="1">
      <alignment/>
    </xf>
    <xf numFmtId="0" fontId="0" fillId="34" borderId="13" xfId="0" applyFill="1" applyBorder="1" applyAlignment="1">
      <alignment/>
    </xf>
    <xf numFmtId="0" fontId="12" fillId="34" borderId="13" xfId="0" applyFont="1" applyFill="1" applyBorder="1" applyAlignment="1">
      <alignment horizontal="center"/>
    </xf>
    <xf numFmtId="0" fontId="0" fillId="33" borderId="10" xfId="0" applyFill="1" applyBorder="1" applyAlignment="1">
      <alignment/>
    </xf>
    <xf numFmtId="0" fontId="0" fillId="0" borderId="10" xfId="0" applyBorder="1" applyAlignment="1">
      <alignment/>
    </xf>
    <xf numFmtId="0" fontId="0" fillId="0" borderId="14" xfId="0" applyBorder="1" applyAlignment="1">
      <alignment/>
    </xf>
    <xf numFmtId="0" fontId="0" fillId="33" borderId="14" xfId="0" applyFill="1" applyBorder="1" applyAlignment="1">
      <alignment/>
    </xf>
    <xf numFmtId="0" fontId="0" fillId="0" borderId="10" xfId="0" applyFill="1" applyBorder="1" applyAlignment="1">
      <alignment/>
    </xf>
    <xf numFmtId="0" fontId="4" fillId="0" borderId="10" xfId="0" applyFont="1" applyBorder="1" applyAlignment="1">
      <alignment/>
    </xf>
    <xf numFmtId="0" fontId="4" fillId="33" borderId="10" xfId="0" applyFont="1" applyFill="1" applyBorder="1" applyAlignment="1">
      <alignment/>
    </xf>
    <xf numFmtId="0" fontId="5" fillId="0" borderId="0" xfId="0" applyFont="1" applyFill="1" applyBorder="1" applyAlignment="1">
      <alignment vertical="justify" wrapText="1"/>
    </xf>
    <xf numFmtId="0" fontId="0" fillId="0" borderId="0" xfId="0" applyFill="1" applyAlignment="1">
      <alignment vertical="justify"/>
    </xf>
    <xf numFmtId="0" fontId="0" fillId="33" borderId="15" xfId="0" applyFill="1" applyBorder="1" applyAlignment="1">
      <alignment vertical="justify"/>
    </xf>
    <xf numFmtId="0" fontId="0" fillId="0" borderId="16" xfId="0" applyFill="1" applyBorder="1" applyAlignment="1">
      <alignment/>
    </xf>
    <xf numFmtId="0" fontId="0" fillId="33" borderId="11" xfId="0" applyFill="1" applyBorder="1" applyAlignment="1">
      <alignment vertical="justify"/>
    </xf>
    <xf numFmtId="0" fontId="0" fillId="0" borderId="17" xfId="0" applyFill="1" applyBorder="1" applyAlignment="1">
      <alignment vertical="justify"/>
    </xf>
    <xf numFmtId="14" fontId="4" fillId="33" borderId="10" xfId="0" applyNumberFormat="1" applyFont="1" applyFill="1" applyBorder="1" applyAlignment="1">
      <alignment vertical="justify" wrapText="1"/>
    </xf>
    <xf numFmtId="1" fontId="4" fillId="33" borderId="10" xfId="0" applyNumberFormat="1" applyFont="1" applyFill="1" applyBorder="1" applyAlignment="1">
      <alignment vertical="justify" wrapText="1"/>
    </xf>
    <xf numFmtId="0" fontId="4" fillId="0" borderId="16" xfId="0" applyFont="1" applyFill="1" applyBorder="1" applyAlignment="1">
      <alignment vertical="top" wrapText="1"/>
    </xf>
    <xf numFmtId="0" fontId="0" fillId="0" borderId="15" xfId="0" applyFill="1" applyBorder="1" applyAlignment="1">
      <alignment/>
    </xf>
    <xf numFmtId="0" fontId="4" fillId="35" borderId="16" xfId="0" applyFont="1" applyFill="1" applyBorder="1" applyAlignment="1">
      <alignment vertical="top" wrapText="1"/>
    </xf>
    <xf numFmtId="0" fontId="0" fillId="35" borderId="15" xfId="0" applyFill="1" applyBorder="1" applyAlignment="1">
      <alignment/>
    </xf>
    <xf numFmtId="0" fontId="0" fillId="35" borderId="0" xfId="0" applyFill="1" applyAlignment="1">
      <alignment/>
    </xf>
    <xf numFmtId="0" fontId="4" fillId="36" borderId="16" xfId="0" applyFont="1" applyFill="1" applyBorder="1" applyAlignment="1">
      <alignment vertical="top" wrapText="1"/>
    </xf>
    <xf numFmtId="0" fontId="0" fillId="36" borderId="0" xfId="0" applyFill="1" applyAlignment="1">
      <alignment/>
    </xf>
    <xf numFmtId="0" fontId="0" fillId="0" borderId="0" xfId="0" applyFill="1" applyBorder="1" applyAlignment="1">
      <alignment/>
    </xf>
    <xf numFmtId="14" fontId="4" fillId="37" borderId="12" xfId="0" applyNumberFormat="1" applyFont="1" applyFill="1" applyBorder="1" applyAlignment="1">
      <alignment vertical="justify" wrapText="1"/>
    </xf>
    <xf numFmtId="0" fontId="0" fillId="37" borderId="18" xfId="0" applyFill="1" applyBorder="1" applyAlignment="1">
      <alignment vertical="justify"/>
    </xf>
    <xf numFmtId="0" fontId="0" fillId="37" borderId="0" xfId="0" applyFill="1" applyAlignment="1">
      <alignment vertical="justify"/>
    </xf>
    <xf numFmtId="17" fontId="4" fillId="0" borderId="11" xfId="0" applyNumberFormat="1" applyFont="1" applyFill="1" applyBorder="1" applyAlignment="1">
      <alignment vertical="top" wrapText="1"/>
    </xf>
    <xf numFmtId="0" fontId="15" fillId="34" borderId="15" xfId="0" applyFont="1" applyFill="1" applyBorder="1" applyAlignment="1">
      <alignment horizontal="center" vertical="center" wrapText="1"/>
    </xf>
    <xf numFmtId="0" fontId="16" fillId="34"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14" fontId="4" fillId="0" borderId="12" xfId="0" applyNumberFormat="1" applyFont="1" applyFill="1" applyBorder="1" applyAlignment="1">
      <alignment vertical="justify" wrapText="1"/>
    </xf>
    <xf numFmtId="1" fontId="4" fillId="0" borderId="10" xfId="0" applyNumberFormat="1" applyFont="1" applyFill="1" applyBorder="1" applyAlignment="1">
      <alignment vertical="justify" wrapText="1"/>
    </xf>
    <xf numFmtId="0" fontId="5" fillId="35" borderId="19" xfId="0" applyFont="1" applyFill="1" applyBorder="1" applyAlignment="1">
      <alignment vertical="top" wrapText="1"/>
    </xf>
    <xf numFmtId="0" fontId="4" fillId="34" borderId="20" xfId="0" applyFont="1" applyFill="1" applyBorder="1" applyAlignment="1">
      <alignment vertical="top" wrapText="1"/>
    </xf>
    <xf numFmtId="0" fontId="5" fillId="34" borderId="20" xfId="0" applyFont="1" applyFill="1" applyBorder="1" applyAlignment="1">
      <alignment vertical="top" wrapText="1"/>
    </xf>
    <xf numFmtId="0" fontId="4" fillId="34" borderId="21" xfId="0" applyFont="1" applyFill="1" applyBorder="1" applyAlignment="1">
      <alignment vertical="top" wrapText="1"/>
    </xf>
    <xf numFmtId="1" fontId="5" fillId="34" borderId="22" xfId="0" applyNumberFormat="1" applyFont="1" applyFill="1" applyBorder="1" applyAlignment="1">
      <alignment horizontal="center" vertical="center"/>
    </xf>
    <xf numFmtId="0" fontId="4" fillId="0" borderId="22" xfId="0" applyFont="1" applyFill="1" applyBorder="1" applyAlignment="1">
      <alignment vertical="top" wrapText="1"/>
    </xf>
    <xf numFmtId="0" fontId="4" fillId="38" borderId="16" xfId="0" applyFont="1" applyFill="1" applyBorder="1" applyAlignment="1">
      <alignment vertical="top" wrapText="1"/>
    </xf>
    <xf numFmtId="0" fontId="5" fillId="38" borderId="19" xfId="0" applyFont="1" applyFill="1" applyBorder="1" applyAlignment="1">
      <alignment vertical="top" wrapText="1"/>
    </xf>
    <xf numFmtId="0" fontId="0" fillId="34" borderId="23" xfId="0" applyFont="1" applyFill="1" applyBorder="1" applyAlignment="1">
      <alignment vertical="top" wrapText="1"/>
    </xf>
    <xf numFmtId="0" fontId="3" fillId="34" borderId="22" xfId="0" applyFont="1" applyFill="1" applyBorder="1" applyAlignment="1">
      <alignment horizontal="center" vertical="top" wrapText="1"/>
    </xf>
    <xf numFmtId="0" fontId="0" fillId="0" borderId="0" xfId="0" applyFont="1" applyAlignment="1">
      <alignment horizontal="right"/>
    </xf>
    <xf numFmtId="0" fontId="17" fillId="0" borderId="0" xfId="0" applyFont="1" applyAlignment="1">
      <alignment horizontal="right"/>
    </xf>
    <xf numFmtId="0" fontId="2" fillId="34" borderId="24" xfId="0" applyFont="1" applyFill="1" applyBorder="1" applyAlignment="1">
      <alignment horizontal="center" vertical="top" wrapText="1"/>
    </xf>
    <xf numFmtId="0" fontId="4" fillId="37" borderId="12"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5" borderId="16" xfId="0" applyFont="1" applyFill="1" applyBorder="1" applyAlignment="1">
      <alignment horizontal="center" vertical="center" wrapText="1"/>
    </xf>
    <xf numFmtId="0" fontId="4" fillId="0" borderId="10" xfId="0" applyFont="1" applyBorder="1" applyAlignment="1">
      <alignment horizontal="center" vertical="center"/>
    </xf>
    <xf numFmtId="0" fontId="4" fillId="33" borderId="10" xfId="0" applyFont="1" applyFill="1" applyBorder="1" applyAlignment="1">
      <alignment horizontal="center" vertical="center"/>
    </xf>
    <xf numFmtId="0" fontId="9" fillId="36" borderId="25" xfId="0" applyFont="1" applyFill="1" applyBorder="1" applyAlignment="1">
      <alignment horizontal="center" vertical="center" wrapText="1"/>
    </xf>
    <xf numFmtId="0" fontId="30" fillId="0" borderId="0" xfId="0" applyFont="1" applyAlignment="1">
      <alignment horizontal="right"/>
    </xf>
    <xf numFmtId="0" fontId="13" fillId="33" borderId="15" xfId="53" applyFont="1" applyFill="1" applyBorder="1" applyAlignment="1" applyProtection="1">
      <alignment vertical="top" wrapText="1"/>
      <protection/>
    </xf>
    <xf numFmtId="0" fontId="13" fillId="0" borderId="17" xfId="53" applyFont="1" applyFill="1" applyBorder="1" applyAlignment="1" applyProtection="1">
      <alignment vertical="top" wrapText="1"/>
      <protection/>
    </xf>
    <xf numFmtId="0" fontId="13" fillId="0" borderId="15" xfId="53" applyFont="1" applyFill="1" applyBorder="1" applyAlignment="1" applyProtection="1">
      <alignment vertical="top" wrapText="1"/>
      <protection/>
    </xf>
    <xf numFmtId="0" fontId="13" fillId="33" borderId="17" xfId="53" applyFont="1" applyFill="1" applyBorder="1" applyAlignment="1" applyProtection="1">
      <alignment vertical="top" wrapText="1"/>
      <protection/>
    </xf>
    <xf numFmtId="0" fontId="15" fillId="34" borderId="21" xfId="0" applyFont="1" applyFill="1" applyBorder="1" applyAlignment="1">
      <alignment horizontal="left" vertical="center" wrapText="1"/>
    </xf>
    <xf numFmtId="0" fontId="4" fillId="0" borderId="10" xfId="0" applyFont="1" applyFill="1" applyBorder="1" applyAlignment="1">
      <alignment/>
    </xf>
    <xf numFmtId="0" fontId="4" fillId="0" borderId="15" xfId="0" applyFont="1" applyFill="1" applyBorder="1" applyAlignment="1">
      <alignment horizontal="center" vertical="center" wrapText="1"/>
    </xf>
    <xf numFmtId="14" fontId="4" fillId="0" borderId="11" xfId="0" applyNumberFormat="1" applyFont="1" applyFill="1" applyBorder="1" applyAlignment="1">
      <alignment vertical="justify" wrapText="1"/>
    </xf>
    <xf numFmtId="14" fontId="4" fillId="0" borderId="15" xfId="0" applyNumberFormat="1" applyFont="1" applyFill="1" applyBorder="1" applyAlignment="1">
      <alignment vertical="justify" wrapText="1"/>
    </xf>
    <xf numFmtId="0" fontId="4" fillId="0" borderId="19" xfId="0" applyFont="1" applyFill="1" applyBorder="1" applyAlignment="1">
      <alignment vertical="top" wrapText="1"/>
    </xf>
    <xf numFmtId="1" fontId="4" fillId="0" borderId="24" xfId="0" applyNumberFormat="1" applyFont="1" applyFill="1" applyBorder="1" applyAlignment="1">
      <alignment vertical="justify" wrapText="1"/>
    </xf>
    <xf numFmtId="0" fontId="16" fillId="34" borderId="16" xfId="0" applyFont="1" applyFill="1" applyBorder="1" applyAlignment="1">
      <alignment horizontal="center" vertical="center" wrapText="1"/>
    </xf>
    <xf numFmtId="1" fontId="4" fillId="0" borderId="11" xfId="0" applyNumberFormat="1" applyFont="1" applyFill="1" applyBorder="1" applyAlignment="1">
      <alignment vertical="justify" wrapText="1"/>
    </xf>
    <xf numFmtId="9" fontId="4" fillId="34" borderId="21" xfId="0" applyNumberFormat="1" applyFont="1" applyFill="1" applyBorder="1" applyAlignment="1">
      <alignment horizontal="center" vertical="center" wrapText="1"/>
    </xf>
    <xf numFmtId="14" fontId="4" fillId="33" borderId="10" xfId="0" applyNumberFormat="1" applyFont="1" applyFill="1" applyBorder="1" applyAlignment="1">
      <alignment horizontal="justify" vertical="top"/>
    </xf>
    <xf numFmtId="14" fontId="4" fillId="0" borderId="10" xfId="0" applyNumberFormat="1" applyFont="1" applyBorder="1" applyAlignment="1">
      <alignment horizontal="justify" vertical="top"/>
    </xf>
    <xf numFmtId="0" fontId="4" fillId="0" borderId="11" xfId="0" applyFont="1" applyBorder="1" applyAlignment="1">
      <alignment/>
    </xf>
    <xf numFmtId="0" fontId="4" fillId="0" borderId="15" xfId="0" applyFont="1" applyBorder="1" applyAlignment="1">
      <alignment horizontal="center" vertical="center"/>
    </xf>
    <xf numFmtId="0" fontId="4" fillId="0" borderId="16" xfId="0" applyFont="1" applyBorder="1" applyAlignment="1">
      <alignment/>
    </xf>
    <xf numFmtId="0" fontId="0" fillId="0" borderId="15" xfId="0" applyBorder="1" applyAlignment="1">
      <alignment/>
    </xf>
    <xf numFmtId="0" fontId="0" fillId="33" borderId="15" xfId="0" applyFill="1" applyBorder="1" applyAlignment="1">
      <alignment/>
    </xf>
    <xf numFmtId="0" fontId="0" fillId="33" borderId="0" xfId="0" applyFill="1" applyBorder="1" applyAlignment="1">
      <alignment/>
    </xf>
    <xf numFmtId="0" fontId="4" fillId="0" borderId="10" xfId="0" applyFont="1" applyFill="1" applyBorder="1" applyAlignment="1">
      <alignment horizontal="center" vertical="center"/>
    </xf>
    <xf numFmtId="0" fontId="5" fillId="37" borderId="11" xfId="0" applyFont="1" applyFill="1" applyBorder="1" applyAlignment="1">
      <alignment vertical="top" wrapText="1"/>
    </xf>
    <xf numFmtId="14" fontId="4" fillId="33" borderId="10" xfId="0" applyNumberFormat="1" applyFont="1" applyFill="1" applyBorder="1" applyAlignment="1">
      <alignment vertical="top"/>
    </xf>
    <xf numFmtId="14" fontId="4" fillId="33" borderId="10" xfId="0" applyNumberFormat="1" applyFont="1" applyFill="1" applyBorder="1" applyAlignment="1">
      <alignment vertical="top" wrapText="1"/>
    </xf>
    <xf numFmtId="1" fontId="4" fillId="33" borderId="10" xfId="0" applyNumberFormat="1" applyFont="1" applyFill="1" applyBorder="1" applyAlignment="1">
      <alignment vertical="top" wrapText="1"/>
    </xf>
    <xf numFmtId="0" fontId="4" fillId="37" borderId="11" xfId="0" applyFont="1" applyFill="1" applyBorder="1" applyAlignment="1">
      <alignment vertical="top" wrapText="1"/>
    </xf>
    <xf numFmtId="14" fontId="4" fillId="0" borderId="10" xfId="0" applyNumberFormat="1" applyFont="1" applyBorder="1" applyAlignment="1">
      <alignment vertical="top"/>
    </xf>
    <xf numFmtId="1" fontId="4" fillId="37" borderId="10" xfId="0" applyNumberFormat="1" applyFont="1" applyFill="1" applyBorder="1" applyAlignment="1">
      <alignment/>
    </xf>
    <xf numFmtId="1" fontId="4" fillId="0" borderId="10" xfId="0" applyNumberFormat="1" applyFont="1" applyBorder="1" applyAlignment="1">
      <alignment vertical="top"/>
    </xf>
    <xf numFmtId="1" fontId="4" fillId="33" borderId="10" xfId="0" applyNumberFormat="1" applyFont="1" applyFill="1" applyBorder="1" applyAlignment="1">
      <alignment vertical="top"/>
    </xf>
    <xf numFmtId="1" fontId="4" fillId="37" borderId="10" xfId="0" applyNumberFormat="1" applyFont="1" applyFill="1" applyBorder="1" applyAlignment="1">
      <alignment vertical="top"/>
    </xf>
    <xf numFmtId="0" fontId="4" fillId="37" borderId="10" xfId="0" applyFont="1" applyFill="1" applyBorder="1" applyAlignment="1">
      <alignment/>
    </xf>
    <xf numFmtId="0" fontId="4" fillId="37" borderId="10" xfId="0" applyFont="1" applyFill="1" applyBorder="1" applyAlignment="1">
      <alignment horizontal="center" vertical="center"/>
    </xf>
    <xf numFmtId="14" fontId="4" fillId="37" borderId="10" xfId="0" applyNumberFormat="1" applyFont="1" applyFill="1" applyBorder="1" applyAlignment="1">
      <alignment vertical="top"/>
    </xf>
    <xf numFmtId="0" fontId="0" fillId="37" borderId="10" xfId="0" applyFill="1" applyBorder="1" applyAlignment="1">
      <alignment/>
    </xf>
    <xf numFmtId="0" fontId="0" fillId="37" borderId="14" xfId="0" applyFill="1" applyBorder="1" applyAlignment="1">
      <alignment/>
    </xf>
    <xf numFmtId="0" fontId="5" fillId="37" borderId="11" xfId="0" applyFont="1" applyFill="1" applyBorder="1" applyAlignment="1">
      <alignment vertical="top" wrapText="1"/>
    </xf>
    <xf numFmtId="0" fontId="4" fillId="0" borderId="10" xfId="0" applyFont="1" applyBorder="1" applyAlignment="1">
      <alignment/>
    </xf>
    <xf numFmtId="0" fontId="4" fillId="33" borderId="11" xfId="0" applyFont="1" applyFill="1" applyBorder="1" applyAlignment="1">
      <alignment vertical="top" wrapText="1"/>
    </xf>
    <xf numFmtId="0" fontId="5" fillId="33" borderId="10" xfId="0" applyFont="1" applyFill="1" applyBorder="1" applyAlignment="1">
      <alignment vertical="top" wrapText="1"/>
    </xf>
    <xf numFmtId="0" fontId="4" fillId="33" borderId="11" xfId="0" applyFont="1" applyFill="1" applyBorder="1" applyAlignment="1">
      <alignment vertical="top" wrapText="1"/>
    </xf>
    <xf numFmtId="0" fontId="22" fillId="33" borderId="11" xfId="0" applyFont="1" applyFill="1" applyBorder="1" applyAlignment="1">
      <alignment vertical="top" wrapText="1"/>
    </xf>
    <xf numFmtId="14" fontId="4" fillId="33" borderId="10" xfId="0" applyNumberFormat="1" applyFont="1" applyFill="1" applyBorder="1" applyAlignment="1">
      <alignment horizontal="center" vertical="center"/>
    </xf>
    <xf numFmtId="0" fontId="4" fillId="37" borderId="11" xfId="0" applyFont="1" applyFill="1" applyBorder="1" applyAlignment="1">
      <alignment vertical="top" wrapText="1"/>
    </xf>
    <xf numFmtId="0" fontId="4" fillId="33" borderId="11" xfId="0" applyFont="1" applyFill="1" applyBorder="1" applyAlignment="1">
      <alignment vertical="top" wrapText="1"/>
    </xf>
    <xf numFmtId="0" fontId="31" fillId="0" borderId="0" xfId="0" applyFont="1" applyAlignment="1">
      <alignment horizontal="right"/>
    </xf>
    <xf numFmtId="0" fontId="4" fillId="35" borderId="10" xfId="0" applyFont="1" applyFill="1" applyBorder="1" applyAlignment="1">
      <alignment vertical="top" wrapText="1"/>
    </xf>
    <xf numFmtId="0" fontId="3" fillId="34" borderId="10" xfId="0" applyFont="1" applyFill="1" applyBorder="1" applyAlignment="1">
      <alignment horizontal="center" vertical="top" wrapText="1"/>
    </xf>
    <xf numFmtId="0" fontId="3" fillId="34" borderId="21" xfId="0" applyFont="1" applyFill="1" applyBorder="1" applyAlignment="1">
      <alignment horizontal="center" vertical="top" wrapText="1"/>
    </xf>
    <xf numFmtId="0" fontId="4" fillId="35" borderId="25" xfId="0" applyFont="1" applyFill="1" applyBorder="1" applyAlignment="1">
      <alignment vertical="top" wrapText="1"/>
    </xf>
    <xf numFmtId="0" fontId="4" fillId="33" borderId="15" xfId="0" applyFont="1" applyFill="1" applyBorder="1" applyAlignment="1">
      <alignment vertical="top"/>
    </xf>
    <xf numFmtId="0" fontId="4" fillId="37" borderId="15" xfId="0" applyFont="1" applyFill="1" applyBorder="1" applyAlignment="1">
      <alignment vertical="top"/>
    </xf>
    <xf numFmtId="0" fontId="4" fillId="0" borderId="15" xfId="0" applyFont="1" applyBorder="1" applyAlignment="1">
      <alignment/>
    </xf>
    <xf numFmtId="0" fontId="16" fillId="34" borderId="15" xfId="0" applyFont="1" applyFill="1" applyBorder="1" applyAlignment="1">
      <alignment horizontal="center" vertical="center" wrapText="1"/>
    </xf>
    <xf numFmtId="1" fontId="5" fillId="34" borderId="21" xfId="0" applyNumberFormat="1" applyFont="1" applyFill="1" applyBorder="1" applyAlignment="1">
      <alignment horizontal="center" vertical="center"/>
    </xf>
    <xf numFmtId="0" fontId="0" fillId="35" borderId="11" xfId="0" applyFill="1" applyBorder="1" applyAlignment="1">
      <alignment/>
    </xf>
    <xf numFmtId="1" fontId="5" fillId="34" borderId="18" xfId="0" applyNumberFormat="1" applyFont="1" applyFill="1" applyBorder="1" applyAlignment="1">
      <alignment horizontal="center" vertical="center"/>
    </xf>
    <xf numFmtId="0" fontId="9" fillId="35" borderId="25" xfId="0" applyFont="1" applyFill="1" applyBorder="1" applyAlignment="1">
      <alignment horizontal="center" vertical="center" wrapText="1"/>
    </xf>
    <xf numFmtId="0" fontId="8" fillId="0" borderId="17" xfId="53" applyFont="1" applyBorder="1" applyAlignment="1" applyProtection="1">
      <alignment vertical="top" wrapText="1"/>
      <protection/>
    </xf>
    <xf numFmtId="0" fontId="4" fillId="33" borderId="0" xfId="0" applyFont="1" applyFill="1" applyAlignment="1">
      <alignment vertical="top" wrapText="1"/>
    </xf>
    <xf numFmtId="0" fontId="13" fillId="37" borderId="15" xfId="53" applyFont="1" applyFill="1" applyBorder="1" applyAlignment="1" applyProtection="1">
      <alignment vertical="top" wrapText="1"/>
      <protection/>
    </xf>
    <xf numFmtId="0" fontId="13" fillId="33" borderId="15" xfId="53" applyFont="1" applyFill="1" applyBorder="1" applyAlignment="1" applyProtection="1">
      <alignment vertical="top" wrapText="1"/>
      <protection/>
    </xf>
    <xf numFmtId="0" fontId="13" fillId="0" borderId="17" xfId="53" applyFont="1" applyFill="1" applyBorder="1" applyAlignment="1" applyProtection="1">
      <alignment vertical="top" wrapText="1"/>
      <protection/>
    </xf>
    <xf numFmtId="0" fontId="13" fillId="0" borderId="15" xfId="53" applyFont="1" applyFill="1" applyBorder="1" applyAlignment="1" applyProtection="1">
      <alignment vertical="top" wrapText="1"/>
      <protection/>
    </xf>
    <xf numFmtId="0" fontId="13" fillId="33" borderId="17" xfId="53" applyFont="1" applyFill="1" applyBorder="1" applyAlignment="1" applyProtection="1">
      <alignment vertical="top" wrapText="1"/>
      <protection/>
    </xf>
    <xf numFmtId="0" fontId="13" fillId="37" borderId="10" xfId="53" applyFont="1" applyFill="1" applyBorder="1" applyAlignment="1" applyProtection="1">
      <alignment vertical="top" wrapText="1"/>
      <protection/>
    </xf>
    <xf numFmtId="0" fontId="13" fillId="0" borderId="10" xfId="53" applyFont="1" applyBorder="1" applyAlignment="1" applyProtection="1">
      <alignment vertical="top" wrapText="1"/>
      <protection/>
    </xf>
    <xf numFmtId="0" fontId="13" fillId="33" borderId="10" xfId="53" applyFont="1" applyFill="1" applyBorder="1" applyAlignment="1" applyProtection="1">
      <alignment vertical="top" wrapText="1"/>
      <protection/>
    </xf>
    <xf numFmtId="0" fontId="13" fillId="0" borderId="17" xfId="53" applyFont="1" applyBorder="1" applyAlignment="1" applyProtection="1">
      <alignment vertical="top" wrapText="1"/>
      <protection/>
    </xf>
    <xf numFmtId="0" fontId="13" fillId="0" borderId="24" xfId="53" applyFont="1" applyBorder="1" applyAlignment="1" applyProtection="1">
      <alignment vertical="top" wrapText="1"/>
      <protection/>
    </xf>
    <xf numFmtId="0" fontId="13" fillId="33" borderId="24" xfId="53" applyFont="1" applyFill="1" applyBorder="1" applyAlignment="1" applyProtection="1">
      <alignment vertical="top" wrapText="1"/>
      <protection/>
    </xf>
    <xf numFmtId="0" fontId="13" fillId="37" borderId="24" xfId="53" applyFont="1" applyFill="1" applyBorder="1" applyAlignment="1" applyProtection="1">
      <alignment vertical="top" wrapText="1"/>
      <protection/>
    </xf>
    <xf numFmtId="0" fontId="13" fillId="33" borderId="16" xfId="53" applyFont="1" applyFill="1" applyBorder="1" applyAlignment="1" applyProtection="1">
      <alignment vertical="top" wrapText="1"/>
      <protection/>
    </xf>
    <xf numFmtId="0" fontId="13" fillId="37" borderId="17" xfId="53" applyFont="1" applyFill="1" applyBorder="1" applyAlignment="1" applyProtection="1">
      <alignment vertical="top" wrapText="1"/>
      <protection/>
    </xf>
    <xf numFmtId="0" fontId="4" fillId="0" borderId="10" xfId="0" applyFont="1" applyBorder="1" applyAlignment="1">
      <alignment vertical="top" wrapText="1"/>
    </xf>
    <xf numFmtId="0" fontId="4" fillId="0" borderId="10" xfId="0" applyFont="1" applyFill="1" applyBorder="1" applyAlignment="1">
      <alignment vertical="top" wrapText="1"/>
    </xf>
    <xf numFmtId="0" fontId="4" fillId="37" borderId="11" xfId="0" applyFont="1" applyFill="1" applyBorder="1" applyAlignment="1">
      <alignment vertical="top" wrapText="1"/>
    </xf>
    <xf numFmtId="0" fontId="31" fillId="0" borderId="0" xfId="0" applyFont="1" applyBorder="1" applyAlignment="1">
      <alignment horizontal="right"/>
    </xf>
    <xf numFmtId="0" fontId="30" fillId="0" borderId="0" xfId="0" applyFont="1" applyBorder="1" applyAlignment="1">
      <alignment horizontal="right"/>
    </xf>
    <xf numFmtId="0" fontId="11" fillId="0" borderId="0" xfId="0" applyFont="1" applyBorder="1" applyAlignment="1">
      <alignment horizontal="right"/>
    </xf>
    <xf numFmtId="0" fontId="10" fillId="0" borderId="0" xfId="0" applyFont="1" applyBorder="1" applyAlignment="1">
      <alignment horizontal="right"/>
    </xf>
    <xf numFmtId="0" fontId="0" fillId="34" borderId="0" xfId="0" applyFill="1" applyBorder="1" applyAlignment="1">
      <alignment/>
    </xf>
    <xf numFmtId="0" fontId="0" fillId="0" borderId="26" xfId="0" applyBorder="1" applyAlignment="1">
      <alignment/>
    </xf>
    <xf numFmtId="0" fontId="6" fillId="0" borderId="10" xfId="53" applyFont="1" applyBorder="1" applyAlignment="1" applyProtection="1">
      <alignment/>
      <protection/>
    </xf>
    <xf numFmtId="0" fontId="5" fillId="33" borderId="11" xfId="53" applyFont="1" applyFill="1" applyBorder="1" applyAlignment="1" applyProtection="1">
      <alignment vertical="top" wrapText="1"/>
      <protection/>
    </xf>
    <xf numFmtId="0" fontId="22" fillId="37" borderId="11" xfId="53" applyFont="1" applyFill="1" applyBorder="1" applyAlignment="1" applyProtection="1">
      <alignment vertical="top" wrapText="1"/>
      <protection/>
    </xf>
    <xf numFmtId="0" fontId="23" fillId="33" borderId="11" xfId="0" applyFont="1" applyFill="1" applyBorder="1" applyAlignment="1">
      <alignment vertical="top" wrapText="1"/>
    </xf>
    <xf numFmtId="0" fontId="22" fillId="37" borderId="11" xfId="0" applyFont="1" applyFill="1" applyBorder="1" applyAlignment="1">
      <alignment vertical="top" wrapText="1"/>
    </xf>
    <xf numFmtId="0" fontId="5" fillId="33" borderId="11" xfId="0" applyFont="1" applyFill="1" applyBorder="1" applyAlignment="1">
      <alignment vertical="top" wrapText="1"/>
    </xf>
    <xf numFmtId="1" fontId="4" fillId="37" borderId="16" xfId="0" applyNumberFormat="1" applyFont="1" applyFill="1" applyBorder="1" applyAlignment="1">
      <alignment vertical="justify" wrapText="1"/>
    </xf>
    <xf numFmtId="0" fontId="0" fillId="33" borderId="18" xfId="0" applyFill="1" applyBorder="1" applyAlignment="1">
      <alignment vertical="justify"/>
    </xf>
    <xf numFmtId="0" fontId="5" fillId="37" borderId="10" xfId="0" applyFont="1" applyFill="1" applyBorder="1" applyAlignment="1">
      <alignment vertical="top" wrapText="1"/>
    </xf>
    <xf numFmtId="0" fontId="0" fillId="37" borderId="18" xfId="0" applyFill="1" applyBorder="1" applyAlignment="1">
      <alignment/>
    </xf>
    <xf numFmtId="0" fontId="0" fillId="37" borderId="0" xfId="0" applyFill="1" applyAlignment="1">
      <alignment/>
    </xf>
    <xf numFmtId="14" fontId="4" fillId="0" borderId="10" xfId="0" applyNumberFormat="1" applyFont="1" applyFill="1" applyBorder="1" applyAlignment="1">
      <alignment vertical="justify" wrapText="1"/>
    </xf>
    <xf numFmtId="14" fontId="4" fillId="33" borderId="12" xfId="0" applyNumberFormat="1" applyFont="1" applyFill="1" applyBorder="1" applyAlignment="1">
      <alignment vertical="justify" wrapText="1"/>
    </xf>
    <xf numFmtId="0" fontId="5" fillId="33" borderId="0" xfId="0" applyFont="1" applyFill="1" applyBorder="1" applyAlignment="1">
      <alignment vertical="justify" wrapText="1"/>
    </xf>
    <xf numFmtId="0" fontId="4" fillId="33" borderId="16" xfId="0" applyFont="1" applyFill="1" applyBorder="1" applyAlignment="1">
      <alignment vertical="top" wrapText="1"/>
    </xf>
    <xf numFmtId="14" fontId="4" fillId="33" borderId="16" xfId="0" applyNumberFormat="1" applyFont="1" applyFill="1" applyBorder="1" applyAlignment="1">
      <alignment vertical="top" wrapText="1"/>
    </xf>
    <xf numFmtId="1" fontId="4" fillId="33" borderId="16" xfId="0" applyNumberFormat="1" applyFont="1" applyFill="1" applyBorder="1" applyAlignment="1">
      <alignment vertical="justify" wrapText="1"/>
    </xf>
    <xf numFmtId="0" fontId="0" fillId="33" borderId="18" xfId="0" applyFill="1" applyBorder="1" applyAlignment="1">
      <alignment/>
    </xf>
    <xf numFmtId="0" fontId="4" fillId="37" borderId="10" xfId="0" applyFont="1" applyFill="1" applyBorder="1" applyAlignment="1">
      <alignment vertical="top" wrapText="1"/>
    </xf>
    <xf numFmtId="14" fontId="4" fillId="37" borderId="10" xfId="0" applyNumberFormat="1" applyFont="1" applyFill="1" applyBorder="1" applyAlignment="1">
      <alignment vertical="top" wrapText="1"/>
    </xf>
    <xf numFmtId="0" fontId="22" fillId="37" borderId="10" xfId="0" applyFont="1" applyFill="1" applyBorder="1" applyAlignment="1">
      <alignment vertical="top" wrapText="1"/>
    </xf>
    <xf numFmtId="0" fontId="23" fillId="37" borderId="10" xfId="0" applyFont="1" applyFill="1" applyBorder="1" applyAlignment="1">
      <alignment vertical="top" wrapText="1"/>
    </xf>
    <xf numFmtId="0" fontId="23" fillId="37" borderId="10" xfId="0" applyFont="1" applyFill="1" applyBorder="1" applyAlignment="1">
      <alignment vertical="top" wrapText="1"/>
    </xf>
    <xf numFmtId="0" fontId="4" fillId="33" borderId="16" xfId="0" applyFont="1" applyFill="1" applyBorder="1" applyAlignment="1">
      <alignment horizontal="center" vertical="top" wrapText="1"/>
    </xf>
    <xf numFmtId="0" fontId="4" fillId="37" borderId="10" xfId="0" applyFont="1" applyFill="1" applyBorder="1" applyAlignment="1">
      <alignment horizontal="center" vertical="top" wrapText="1"/>
    </xf>
    <xf numFmtId="0" fontId="4" fillId="37" borderId="16" xfId="0" applyFont="1" applyFill="1" applyBorder="1" applyAlignment="1">
      <alignment horizontal="center" vertical="top" wrapText="1"/>
    </xf>
    <xf numFmtId="0" fontId="0" fillId="33" borderId="25" xfId="0" applyFill="1" applyBorder="1" applyAlignment="1">
      <alignment/>
    </xf>
    <xf numFmtId="0" fontId="0" fillId="37" borderId="25" xfId="0" applyFill="1" applyBorder="1" applyAlignment="1">
      <alignment/>
    </xf>
    <xf numFmtId="0" fontId="5" fillId="0" borderId="19" xfId="0" applyFont="1" applyFill="1" applyBorder="1" applyAlignment="1">
      <alignment vertical="top" wrapText="1"/>
    </xf>
    <xf numFmtId="14" fontId="4" fillId="0" borderId="16" xfId="0" applyNumberFormat="1" applyFont="1" applyFill="1" applyBorder="1" applyAlignment="1">
      <alignment vertical="top" wrapText="1"/>
    </xf>
    <xf numFmtId="0" fontId="5" fillId="33" borderId="16" xfId="0" applyFont="1" applyFill="1" applyBorder="1" applyAlignment="1">
      <alignment vertical="top" wrapText="1"/>
    </xf>
    <xf numFmtId="0" fontId="0" fillId="0" borderId="25" xfId="0" applyFill="1" applyBorder="1" applyAlignment="1">
      <alignment/>
    </xf>
    <xf numFmtId="0" fontId="33" fillId="0" borderId="10" xfId="0" applyFont="1" applyBorder="1" applyAlignment="1">
      <alignment vertical="top" wrapText="1"/>
    </xf>
    <xf numFmtId="1" fontId="4" fillId="0" borderId="16" xfId="0" applyNumberFormat="1" applyFont="1" applyFill="1" applyBorder="1" applyAlignment="1">
      <alignment vertical="justify" wrapText="1"/>
    </xf>
    <xf numFmtId="0" fontId="33" fillId="33" borderId="0" xfId="0" applyFont="1" applyFill="1" applyAlignment="1">
      <alignment vertical="top" wrapText="1"/>
    </xf>
    <xf numFmtId="0" fontId="4" fillId="33" borderId="16" xfId="0" applyFont="1" applyFill="1" applyBorder="1" applyAlignment="1">
      <alignment vertical="top" wrapText="1"/>
    </xf>
    <xf numFmtId="0" fontId="33" fillId="33" borderId="16" xfId="0" applyFont="1" applyFill="1" applyBorder="1" applyAlignment="1">
      <alignment vertical="top" wrapText="1"/>
    </xf>
    <xf numFmtId="0" fontId="34" fillId="0" borderId="10" xfId="0" applyFont="1" applyBorder="1" applyAlignment="1">
      <alignment vertical="top" wrapText="1"/>
    </xf>
    <xf numFmtId="0" fontId="4" fillId="0" borderId="16" xfId="0" applyFont="1" applyFill="1" applyBorder="1" applyAlignment="1">
      <alignment horizontal="center" vertical="top" wrapText="1"/>
    </xf>
    <xf numFmtId="0" fontId="8" fillId="33" borderId="16" xfId="53" applyFont="1" applyFill="1" applyBorder="1" applyAlignment="1" applyProtection="1">
      <alignment vertical="top" wrapText="1"/>
      <protection/>
    </xf>
    <xf numFmtId="0" fontId="8" fillId="33" borderId="16" xfId="53" applyFont="1" applyFill="1" applyBorder="1" applyAlignment="1" applyProtection="1">
      <alignment vertical="top" wrapText="1"/>
      <protection/>
    </xf>
    <xf numFmtId="0" fontId="13" fillId="33" borderId="10" xfId="53" applyFont="1" applyFill="1" applyBorder="1" applyAlignment="1" applyProtection="1">
      <alignment vertical="top" wrapText="1"/>
      <protection/>
    </xf>
    <xf numFmtId="0" fontId="0" fillId="0" borderId="25" xfId="0" applyFill="1" applyBorder="1" applyAlignment="1">
      <alignment horizontal="center" vertical="center"/>
    </xf>
    <xf numFmtId="0" fontId="4" fillId="33" borderId="16"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25" xfId="0" applyFont="1" applyFill="1" applyBorder="1" applyAlignment="1">
      <alignment vertical="top" wrapText="1"/>
    </xf>
    <xf numFmtId="0" fontId="33" fillId="33" borderId="10" xfId="0" applyFont="1" applyFill="1" applyBorder="1" applyAlignment="1">
      <alignment vertical="top" wrapText="1"/>
    </xf>
    <xf numFmtId="0" fontId="4" fillId="33" borderId="25" xfId="0" applyFont="1" applyFill="1" applyBorder="1" applyAlignment="1">
      <alignment vertical="top" wrapText="1"/>
    </xf>
    <xf numFmtId="14" fontId="4" fillId="0" borderId="25" xfId="0" applyNumberFormat="1" applyFont="1" applyFill="1" applyBorder="1" applyAlignment="1">
      <alignment vertical="top" wrapText="1"/>
    </xf>
    <xf numFmtId="14" fontId="4" fillId="33" borderId="25" xfId="0" applyNumberFormat="1" applyFont="1" applyFill="1" applyBorder="1" applyAlignment="1">
      <alignment vertical="top" wrapText="1"/>
    </xf>
    <xf numFmtId="0" fontId="5" fillId="0" borderId="19" xfId="0" applyFont="1" applyFill="1" applyBorder="1" applyAlignment="1">
      <alignment vertical="top" wrapText="1"/>
    </xf>
    <xf numFmtId="0" fontId="4" fillId="0" borderId="25" xfId="0" applyFont="1" applyFill="1" applyBorder="1" applyAlignment="1">
      <alignment vertical="top" wrapText="1"/>
    </xf>
    <xf numFmtId="14" fontId="4" fillId="0" borderId="25" xfId="0" applyNumberFormat="1" applyFont="1" applyFill="1" applyBorder="1" applyAlignment="1">
      <alignment vertical="top" wrapText="1"/>
    </xf>
    <xf numFmtId="0" fontId="4" fillId="0" borderId="16" xfId="0" applyFont="1" applyFill="1" applyBorder="1" applyAlignment="1">
      <alignment vertical="top" wrapText="1"/>
    </xf>
    <xf numFmtId="0" fontId="4" fillId="33" borderId="25" xfId="0" applyFont="1" applyFill="1" applyBorder="1" applyAlignment="1">
      <alignment vertical="top" wrapText="1"/>
    </xf>
    <xf numFmtId="14" fontId="4" fillId="33" borderId="25" xfId="0" applyNumberFormat="1" applyFont="1" applyFill="1" applyBorder="1" applyAlignment="1">
      <alignment vertical="top" wrapText="1"/>
    </xf>
    <xf numFmtId="0" fontId="4" fillId="33" borderId="16" xfId="0" applyFont="1" applyFill="1" applyBorder="1" applyAlignment="1">
      <alignment vertical="top" wrapText="1"/>
    </xf>
    <xf numFmtId="0" fontId="5" fillId="33" borderId="19" xfId="0" applyFont="1" applyFill="1" applyBorder="1" applyAlignment="1">
      <alignment vertical="top" wrapText="1"/>
    </xf>
    <xf numFmtId="0" fontId="4" fillId="33" borderId="25" xfId="0" applyFont="1" applyFill="1" applyBorder="1" applyAlignment="1">
      <alignment vertical="top" wrapText="1"/>
    </xf>
    <xf numFmtId="0" fontId="5" fillId="0" borderId="25" xfId="0" applyFont="1" applyFill="1" applyBorder="1" applyAlignment="1">
      <alignment vertical="top" wrapText="1"/>
    </xf>
    <xf numFmtId="0" fontId="5" fillId="33" borderId="19" xfId="0" applyFont="1" applyFill="1" applyBorder="1" applyAlignment="1">
      <alignment vertical="top" wrapText="1"/>
    </xf>
    <xf numFmtId="0" fontId="13" fillId="33" borderId="10" xfId="53" applyFont="1" applyFill="1" applyBorder="1" applyAlignment="1" applyProtection="1">
      <alignment vertical="top" wrapText="1"/>
      <protection/>
    </xf>
    <xf numFmtId="0" fontId="13" fillId="0" borderId="10" xfId="53" applyFont="1" applyBorder="1" applyAlignment="1" applyProtection="1">
      <alignment vertical="top" wrapText="1"/>
      <protection/>
    </xf>
    <xf numFmtId="0" fontId="4" fillId="37" borderId="25" xfId="0" applyFont="1" applyFill="1" applyBorder="1" applyAlignment="1">
      <alignment vertical="top" wrapText="1"/>
    </xf>
    <xf numFmtId="0" fontId="34" fillId="37" borderId="0" xfId="0" applyFont="1" applyFill="1" applyAlignment="1">
      <alignment vertical="top" wrapText="1"/>
    </xf>
    <xf numFmtId="0" fontId="4" fillId="33" borderId="10" xfId="53" applyFont="1" applyFill="1" applyBorder="1" applyAlignment="1" applyProtection="1">
      <alignment vertical="top" wrapText="1"/>
      <protection/>
    </xf>
    <xf numFmtId="0" fontId="5" fillId="33" borderId="10" xfId="53" applyFont="1" applyFill="1" applyBorder="1" applyAlignment="1" applyProtection="1">
      <alignment vertical="top" wrapText="1"/>
      <protection/>
    </xf>
    <xf numFmtId="0" fontId="4" fillId="37" borderId="16" xfId="0" applyNumberFormat="1" applyFont="1" applyFill="1" applyBorder="1" applyAlignment="1">
      <alignment vertical="top" wrapText="1"/>
    </xf>
    <xf numFmtId="0" fontId="4" fillId="33" borderId="16" xfId="0" applyNumberFormat="1" applyFont="1" applyFill="1" applyBorder="1" applyAlignment="1">
      <alignment vertical="top" wrapText="1"/>
    </xf>
    <xf numFmtId="0" fontId="4" fillId="0" borderId="25" xfId="0" applyNumberFormat="1" applyFont="1" applyFill="1" applyBorder="1" applyAlignment="1">
      <alignment vertical="top" wrapText="1"/>
    </xf>
    <xf numFmtId="14" fontId="4" fillId="0" borderId="19" xfId="0" applyNumberFormat="1" applyFont="1" applyFill="1" applyBorder="1" applyAlignment="1">
      <alignment vertical="top" wrapText="1"/>
    </xf>
    <xf numFmtId="14" fontId="4" fillId="33" borderId="14" xfId="0" applyNumberFormat="1" applyFont="1" applyFill="1" applyBorder="1" applyAlignment="1">
      <alignment vertical="top" wrapText="1"/>
    </xf>
    <xf numFmtId="14" fontId="4" fillId="0" borderId="13" xfId="0" applyNumberFormat="1" applyFont="1" applyFill="1" applyBorder="1" applyAlignment="1">
      <alignment vertical="top" wrapText="1"/>
    </xf>
    <xf numFmtId="14" fontId="4" fillId="33" borderId="14" xfId="0" applyNumberFormat="1" applyFont="1" applyFill="1" applyBorder="1" applyAlignment="1">
      <alignment vertical="top" wrapText="1"/>
    </xf>
    <xf numFmtId="14" fontId="4" fillId="0" borderId="14" xfId="0" applyNumberFormat="1" applyFont="1" applyFill="1" applyBorder="1" applyAlignment="1">
      <alignment vertical="top" wrapText="1"/>
    </xf>
    <xf numFmtId="0" fontId="13" fillId="37" borderId="10" xfId="53" applyFont="1" applyFill="1" applyBorder="1" applyAlignment="1" applyProtection="1">
      <alignment vertical="top" wrapText="1"/>
      <protection/>
    </xf>
    <xf numFmtId="0" fontId="13" fillId="0" borderId="25" xfId="53" applyFont="1" applyFill="1" applyBorder="1" applyAlignment="1" applyProtection="1">
      <alignment vertical="top" wrapText="1"/>
      <protection/>
    </xf>
    <xf numFmtId="17" fontId="4" fillId="0" borderId="13" xfId="0" applyNumberFormat="1" applyFont="1" applyFill="1" applyBorder="1" applyAlignment="1">
      <alignment vertical="top" wrapText="1"/>
    </xf>
    <xf numFmtId="0" fontId="5" fillId="0" borderId="13" xfId="0" applyFont="1" applyFill="1" applyBorder="1" applyAlignment="1">
      <alignment vertical="top" wrapText="1"/>
    </xf>
    <xf numFmtId="0" fontId="5" fillId="0" borderId="14" xfId="0" applyFont="1" applyFill="1" applyBorder="1" applyAlignment="1">
      <alignment vertical="top" wrapText="1"/>
    </xf>
    <xf numFmtId="0" fontId="4" fillId="33" borderId="19" xfId="0" applyFont="1" applyFill="1" applyBorder="1" applyAlignment="1">
      <alignment vertical="top" wrapText="1"/>
    </xf>
    <xf numFmtId="0" fontId="37" fillId="33" borderId="10" xfId="0" applyFont="1" applyFill="1" applyBorder="1" applyAlignment="1">
      <alignment vertical="top" wrapText="1"/>
    </xf>
    <xf numFmtId="0" fontId="4" fillId="37" borderId="15" xfId="0" applyFont="1" applyFill="1" applyBorder="1" applyAlignment="1">
      <alignment vertical="top" wrapText="1"/>
    </xf>
    <xf numFmtId="14" fontId="4" fillId="37" borderId="15" xfId="0" applyNumberFormat="1" applyFont="1" applyFill="1" applyBorder="1" applyAlignment="1">
      <alignment vertical="top" wrapText="1"/>
    </xf>
    <xf numFmtId="0" fontId="4" fillId="37" borderId="10" xfId="0" applyNumberFormat="1" applyFont="1" applyFill="1" applyBorder="1" applyAlignment="1">
      <alignment vertical="top" wrapText="1"/>
    </xf>
    <xf numFmtId="0" fontId="4" fillId="0" borderId="11" xfId="0" applyFont="1" applyBorder="1" applyAlignment="1">
      <alignment vertical="top" wrapText="1"/>
    </xf>
    <xf numFmtId="0" fontId="13" fillId="0" borderId="16" xfId="53" applyFont="1" applyBorder="1" applyAlignment="1" applyProtection="1">
      <alignment vertical="top" wrapText="1"/>
      <protection/>
    </xf>
    <xf numFmtId="0" fontId="4" fillId="33" borderId="11" xfId="0" applyFont="1" applyFill="1" applyBorder="1" applyAlignment="1">
      <alignment vertical="top" wrapText="1"/>
    </xf>
    <xf numFmtId="0" fontId="4" fillId="33" borderId="15" xfId="0" applyFont="1" applyFill="1" applyBorder="1" applyAlignment="1">
      <alignment vertical="top" wrapText="1"/>
    </xf>
    <xf numFmtId="0" fontId="4" fillId="33" borderId="10" xfId="0" applyNumberFormat="1" applyFont="1" applyFill="1" applyBorder="1" applyAlignment="1">
      <alignment vertical="top" wrapText="1"/>
    </xf>
    <xf numFmtId="0" fontId="13" fillId="33" borderId="15" xfId="53" applyFont="1" applyFill="1" applyBorder="1" applyAlignment="1" applyProtection="1">
      <alignment vertical="top" wrapText="1"/>
      <protection/>
    </xf>
    <xf numFmtId="0" fontId="4" fillId="33" borderId="25" xfId="0" applyFont="1" applyFill="1" applyBorder="1" applyAlignment="1">
      <alignment vertical="top" wrapText="1"/>
    </xf>
    <xf numFmtId="0" fontId="4" fillId="37" borderId="25" xfId="0" applyFont="1" applyFill="1" applyBorder="1" applyAlignment="1">
      <alignment vertical="top" wrapText="1"/>
    </xf>
    <xf numFmtId="0" fontId="4" fillId="37" borderId="25" xfId="0" applyFont="1" applyFill="1" applyBorder="1" applyAlignment="1">
      <alignment vertical="top" wrapText="1"/>
    </xf>
    <xf numFmtId="0" fontId="4" fillId="0" borderId="25" xfId="0" applyFont="1" applyFill="1" applyBorder="1" applyAlignment="1">
      <alignment horizontal="center" vertical="center" wrapText="1"/>
    </xf>
    <xf numFmtId="0" fontId="4" fillId="34" borderId="0" xfId="0" applyFont="1" applyFill="1" applyAlignment="1">
      <alignment/>
    </xf>
    <xf numFmtId="0" fontId="4" fillId="0" borderId="26" xfId="0" applyFont="1" applyBorder="1" applyAlignment="1">
      <alignment/>
    </xf>
    <xf numFmtId="0" fontId="4" fillId="0" borderId="0" xfId="0" applyFont="1" applyBorder="1" applyAlignment="1">
      <alignment/>
    </xf>
    <xf numFmtId="0" fontId="39" fillId="0" borderId="0" xfId="0" applyFont="1" applyAlignment="1">
      <alignment horizontal="right"/>
    </xf>
    <xf numFmtId="0" fontId="41" fillId="0" borderId="0" xfId="0" applyFont="1" applyAlignment="1">
      <alignment horizontal="right"/>
    </xf>
    <xf numFmtId="0" fontId="42" fillId="0" borderId="0" xfId="0" applyFont="1" applyAlignment="1">
      <alignment horizontal="right"/>
    </xf>
    <xf numFmtId="0" fontId="43" fillId="0" borderId="0" xfId="0" applyFont="1" applyAlignment="1">
      <alignment horizontal="right"/>
    </xf>
    <xf numFmtId="0" fontId="4" fillId="0" borderId="13" xfId="0" applyFont="1" applyBorder="1" applyAlignment="1">
      <alignment/>
    </xf>
    <xf numFmtId="0" fontId="4" fillId="0" borderId="15" xfId="0" applyFont="1" applyFill="1" applyBorder="1" applyAlignment="1">
      <alignment/>
    </xf>
    <xf numFmtId="0" fontId="4" fillId="36" borderId="0" xfId="0" applyFont="1" applyFill="1" applyAlignment="1">
      <alignment/>
    </xf>
    <xf numFmtId="0" fontId="4" fillId="0" borderId="25" xfId="0" applyFont="1" applyFill="1" applyBorder="1" applyAlignment="1">
      <alignment/>
    </xf>
    <xf numFmtId="0" fontId="4" fillId="0" borderId="0" xfId="0" applyFont="1" applyFill="1" applyBorder="1" applyAlignment="1">
      <alignment/>
    </xf>
    <xf numFmtId="0" fontId="4" fillId="0" borderId="10" xfId="0" applyFont="1" applyFill="1" applyBorder="1" applyAlignment="1">
      <alignment horizontal="left" vertical="top" wrapText="1"/>
    </xf>
    <xf numFmtId="0" fontId="4" fillId="33" borderId="0" xfId="0" applyFont="1" applyFill="1" applyAlignment="1">
      <alignment/>
    </xf>
    <xf numFmtId="0" fontId="4" fillId="0" borderId="0" xfId="0" applyFont="1" applyFill="1" applyAlignment="1">
      <alignment/>
    </xf>
    <xf numFmtId="0" fontId="4" fillId="37" borderId="25" xfId="0" applyFont="1" applyFill="1" applyBorder="1" applyAlignment="1">
      <alignment/>
    </xf>
    <xf numFmtId="0" fontId="4" fillId="37" borderId="0" xfId="0" applyFont="1" applyFill="1" applyAlignment="1">
      <alignment/>
    </xf>
    <xf numFmtId="0" fontId="8" fillId="0" borderId="10" xfId="53" applyFont="1" applyFill="1" applyBorder="1" applyAlignment="1" applyProtection="1">
      <alignment horizontal="center" vertical="top" wrapText="1"/>
      <protection/>
    </xf>
    <xf numFmtId="0" fontId="23" fillId="0" borderId="10" xfId="0" applyFont="1" applyFill="1" applyBorder="1" applyAlignment="1">
      <alignment vertical="top" wrapText="1"/>
    </xf>
    <xf numFmtId="0" fontId="22" fillId="0" borderId="10" xfId="0" applyFont="1" applyFill="1" applyBorder="1" applyAlignment="1">
      <alignment vertical="top" wrapText="1"/>
    </xf>
    <xf numFmtId="0" fontId="8" fillId="0" borderId="10" xfId="53" applyFont="1" applyFill="1" applyBorder="1" applyAlignment="1" applyProtection="1">
      <alignment horizontal="center" vertical="top" wrapText="1"/>
      <protection/>
    </xf>
    <xf numFmtId="0" fontId="4" fillId="0" borderId="10" xfId="0" applyFont="1" applyFill="1" applyBorder="1" applyAlignment="1">
      <alignment vertical="top" wrapText="1"/>
    </xf>
    <xf numFmtId="0" fontId="4" fillId="0" borderId="10" xfId="0" applyFont="1" applyFill="1" applyBorder="1" applyAlignment="1">
      <alignment horizontal="left" vertical="top" wrapText="1"/>
    </xf>
    <xf numFmtId="0" fontId="8" fillId="0" borderId="10" xfId="53" applyFont="1" applyBorder="1" applyAlignment="1" applyProtection="1">
      <alignment horizontal="center" vertical="top" wrapText="1"/>
      <protection/>
    </xf>
    <xf numFmtId="0" fontId="4" fillId="0" borderId="10" xfId="0" applyFont="1" applyBorder="1" applyAlignment="1">
      <alignment horizontal="left" vertical="top" wrapText="1"/>
    </xf>
    <xf numFmtId="0" fontId="8" fillId="0" borderId="0" xfId="53" applyFont="1" applyFill="1" applyAlignment="1" applyProtection="1">
      <alignment horizontal="center" vertical="top" wrapText="1"/>
      <protection/>
    </xf>
    <xf numFmtId="0" fontId="32" fillId="0" borderId="10" xfId="53" applyFont="1" applyBorder="1" applyAlignment="1" applyProtection="1">
      <alignment vertical="top" wrapText="1"/>
      <protection/>
    </xf>
    <xf numFmtId="0" fontId="4" fillId="39" borderId="0" xfId="0" applyFont="1" applyFill="1" applyAlignment="1">
      <alignment horizontal="left" vertical="top" wrapText="1"/>
    </xf>
    <xf numFmtId="0" fontId="4" fillId="0" borderId="0" xfId="0" applyFont="1" applyFill="1" applyAlignment="1">
      <alignment horizontal="left" vertical="top" wrapText="1"/>
    </xf>
    <xf numFmtId="0" fontId="8" fillId="0" borderId="10" xfId="53" applyFont="1" applyFill="1" applyBorder="1" applyAlignment="1" applyProtection="1">
      <alignment horizontal="center" vertical="top" wrapText="1"/>
      <protection/>
    </xf>
    <xf numFmtId="14" fontId="4" fillId="0" borderId="10" xfId="0" applyNumberFormat="1" applyFont="1" applyFill="1" applyBorder="1" applyAlignment="1">
      <alignment horizontal="center" vertical="top" wrapText="1"/>
    </xf>
    <xf numFmtId="0" fontId="4" fillId="0" borderId="10" xfId="0" applyFont="1" applyFill="1" applyBorder="1" applyAlignment="1">
      <alignment horizontal="center" vertical="top" wrapText="1"/>
    </xf>
    <xf numFmtId="0" fontId="8" fillId="0" borderId="10" xfId="53" applyFont="1" applyBorder="1" applyAlignment="1" applyProtection="1">
      <alignment horizontal="center" vertical="top" wrapText="1"/>
      <protection/>
    </xf>
    <xf numFmtId="0" fontId="5" fillId="0" borderId="10" xfId="0" applyFont="1" applyFill="1" applyBorder="1" applyAlignment="1">
      <alignment horizontal="left" vertical="top" wrapText="1"/>
    </xf>
    <xf numFmtId="0" fontId="4" fillId="39" borderId="10" xfId="0" applyFont="1" applyFill="1" applyBorder="1" applyAlignment="1">
      <alignment horizontal="left" vertical="top" wrapText="1"/>
    </xf>
    <xf numFmtId="0" fontId="4" fillId="0" borderId="10" xfId="0" applyFont="1" applyFill="1" applyBorder="1" applyAlignment="1">
      <alignment horizontal="left" vertical="top" wrapText="1"/>
    </xf>
    <xf numFmtId="14" fontId="4" fillId="0" borderId="16" xfId="0" applyNumberFormat="1" applyFont="1" applyFill="1" applyBorder="1" applyAlignment="1">
      <alignment horizontal="center" vertical="top" wrapText="1"/>
    </xf>
    <xf numFmtId="14" fontId="23" fillId="0" borderId="10" xfId="0" applyNumberFormat="1" applyFont="1" applyFill="1" applyBorder="1" applyAlignment="1">
      <alignment horizontal="center" vertical="top" wrapText="1"/>
    </xf>
    <xf numFmtId="0" fontId="4" fillId="34" borderId="21" xfId="0" applyFont="1" applyFill="1" applyBorder="1" applyAlignment="1">
      <alignment horizontal="center" vertical="top" wrapText="1"/>
    </xf>
    <xf numFmtId="0" fontId="4" fillId="0" borderId="0" xfId="0" applyFont="1" applyAlignment="1">
      <alignment horizontal="right"/>
    </xf>
    <xf numFmtId="0" fontId="4" fillId="0" borderId="0" xfId="0" applyFont="1" applyBorder="1" applyAlignment="1">
      <alignment horizontal="right"/>
    </xf>
    <xf numFmtId="0" fontId="23" fillId="0" borderId="10" xfId="0" applyFont="1" applyFill="1" applyBorder="1" applyAlignment="1">
      <alignment horizontal="right" vertical="top" wrapText="1"/>
    </xf>
    <xf numFmtId="0" fontId="23" fillId="0" borderId="16" xfId="0" applyFont="1" applyFill="1" applyBorder="1" applyAlignment="1">
      <alignment horizontal="right" vertical="top" wrapText="1"/>
    </xf>
    <xf numFmtId="0" fontId="23" fillId="0" borderId="10" xfId="0" applyFont="1" applyFill="1" applyBorder="1" applyAlignment="1">
      <alignment horizontal="right" vertical="top" wrapText="1"/>
    </xf>
    <xf numFmtId="0" fontId="23" fillId="37" borderId="10" xfId="0" applyFont="1" applyFill="1" applyBorder="1" applyAlignment="1">
      <alignment horizontal="right" vertical="top" wrapText="1"/>
    </xf>
    <xf numFmtId="1" fontId="4" fillId="0" borderId="10" xfId="0" applyNumberFormat="1" applyFont="1" applyFill="1" applyBorder="1" applyAlignment="1">
      <alignment horizontal="right" vertical="top" wrapText="1"/>
    </xf>
    <xf numFmtId="1" fontId="4" fillId="0" borderId="13" xfId="0" applyNumberFormat="1" applyFont="1" applyFill="1" applyBorder="1" applyAlignment="1">
      <alignment horizontal="right" vertical="justify" wrapText="1"/>
    </xf>
    <xf numFmtId="1" fontId="5" fillId="34" borderId="22" xfId="0" applyNumberFormat="1" applyFont="1" applyFill="1" applyBorder="1" applyAlignment="1">
      <alignment horizontal="right" vertical="center"/>
    </xf>
    <xf numFmtId="0" fontId="8" fillId="40" borderId="10" xfId="53" applyFont="1" applyFill="1" applyBorder="1" applyAlignment="1" applyProtection="1">
      <alignment horizontal="center" vertical="top" wrapText="1"/>
      <protection/>
    </xf>
    <xf numFmtId="14" fontId="4" fillId="40" borderId="10" xfId="0" applyNumberFormat="1" applyFont="1" applyFill="1" applyBorder="1" applyAlignment="1">
      <alignment horizontal="center" vertical="top" wrapText="1"/>
    </xf>
    <xf numFmtId="0" fontId="5" fillId="40" borderId="10" xfId="0" applyFont="1" applyFill="1" applyBorder="1" applyAlignment="1">
      <alignment horizontal="left" vertical="top" wrapText="1"/>
    </xf>
    <xf numFmtId="0" fontId="4" fillId="40" borderId="10" xfId="0" applyFont="1" applyFill="1" applyBorder="1" applyAlignment="1">
      <alignment horizontal="center" vertical="top" wrapText="1"/>
    </xf>
    <xf numFmtId="0" fontId="23" fillId="40" borderId="10" xfId="0" applyFont="1" applyFill="1" applyBorder="1" applyAlignment="1">
      <alignment horizontal="right" vertical="top" wrapText="1"/>
    </xf>
    <xf numFmtId="0" fontId="4" fillId="40" borderId="10" xfId="0" applyFont="1" applyFill="1" applyBorder="1" applyAlignment="1">
      <alignment horizontal="left" vertical="top" wrapText="1"/>
    </xf>
    <xf numFmtId="0" fontId="4" fillId="0" borderId="18" xfId="0" applyFont="1" applyFill="1" applyBorder="1" applyAlignment="1">
      <alignment/>
    </xf>
    <xf numFmtId="0" fontId="4" fillId="36" borderId="10" xfId="0" applyFont="1" applyFill="1" applyBorder="1" applyAlignment="1">
      <alignment/>
    </xf>
    <xf numFmtId="0" fontId="4" fillId="39" borderId="10" xfId="0" applyNumberFormat="1" applyFont="1" applyFill="1" applyBorder="1" applyAlignment="1">
      <alignment horizontal="left" vertical="top" wrapText="1"/>
    </xf>
    <xf numFmtId="0" fontId="4" fillId="0" borderId="0" xfId="0" applyFont="1" applyAlignment="1">
      <alignment horizontal="center" vertical="top"/>
    </xf>
    <xf numFmtId="0" fontId="4" fillId="0" borderId="0" xfId="0" applyFont="1" applyBorder="1" applyAlignment="1">
      <alignment horizontal="center" vertical="top"/>
    </xf>
    <xf numFmtId="0" fontId="4" fillId="0" borderId="13" xfId="0" applyFont="1" applyBorder="1" applyAlignment="1">
      <alignment horizontal="center" vertical="top"/>
    </xf>
    <xf numFmtId="14" fontId="4" fillId="0" borderId="13" xfId="0" applyNumberFormat="1" applyFont="1" applyFill="1" applyBorder="1" applyAlignment="1">
      <alignment horizontal="center" vertical="top" wrapText="1"/>
    </xf>
    <xf numFmtId="17" fontId="4" fillId="0" borderId="13" xfId="0" applyNumberFormat="1" applyFont="1" applyFill="1" applyBorder="1" applyAlignment="1">
      <alignment horizontal="center" vertical="top" wrapText="1"/>
    </xf>
    <xf numFmtId="0" fontId="4" fillId="34" borderId="20" xfId="0" applyFont="1" applyFill="1" applyBorder="1" applyAlignment="1">
      <alignment horizontal="center" vertical="top" wrapText="1"/>
    </xf>
    <xf numFmtId="14" fontId="4" fillId="0" borderId="25" xfId="0" applyNumberFormat="1" applyFont="1" applyFill="1" applyBorder="1" applyAlignment="1">
      <alignment horizontal="center" vertical="top" wrapText="1"/>
    </xf>
    <xf numFmtId="0" fontId="4" fillId="34" borderId="10" xfId="0" applyFont="1" applyFill="1" applyBorder="1" applyAlignment="1">
      <alignment horizontal="center" vertical="top" wrapText="1"/>
    </xf>
    <xf numFmtId="0" fontId="4" fillId="40" borderId="10" xfId="0" applyFont="1" applyFill="1" applyBorder="1" applyAlignment="1">
      <alignment horizontal="left" vertical="top" wrapText="1"/>
    </xf>
    <xf numFmtId="14" fontId="4" fillId="40" borderId="10" xfId="0" applyNumberFormat="1" applyFont="1" applyFill="1" applyBorder="1" applyAlignment="1">
      <alignment horizontal="center" vertical="top"/>
    </xf>
    <xf numFmtId="0" fontId="5" fillId="40" borderId="10" xfId="0" applyFont="1" applyFill="1" applyBorder="1" applyAlignment="1">
      <alignment vertical="top" wrapText="1"/>
    </xf>
    <xf numFmtId="0" fontId="4" fillId="40" borderId="10" xfId="0" applyFont="1" applyFill="1" applyBorder="1" applyAlignment="1">
      <alignment vertical="top"/>
    </xf>
    <xf numFmtId="14" fontId="4" fillId="40" borderId="10" xfId="0" applyNumberFormat="1" applyFont="1" applyFill="1" applyBorder="1" applyAlignment="1">
      <alignment vertical="top"/>
    </xf>
    <xf numFmtId="0" fontId="8" fillId="40" borderId="10" xfId="53" applyFont="1" applyFill="1" applyBorder="1" applyAlignment="1" applyProtection="1">
      <alignment horizontal="center" vertical="top" wrapText="1"/>
      <protection/>
    </xf>
    <xf numFmtId="0" fontId="22" fillId="40" borderId="10" xfId="0" applyFont="1" applyFill="1" applyBorder="1" applyAlignment="1">
      <alignment vertical="top" wrapText="1"/>
    </xf>
    <xf numFmtId="0" fontId="23" fillId="40" borderId="10" xfId="0" applyFont="1" applyFill="1" applyBorder="1" applyAlignment="1">
      <alignment vertical="top" wrapText="1"/>
    </xf>
    <xf numFmtId="0" fontId="23" fillId="40" borderId="10" xfId="0" applyFont="1" applyFill="1" applyBorder="1" applyAlignment="1">
      <alignment horizontal="right" vertical="top" wrapText="1"/>
    </xf>
    <xf numFmtId="0" fontId="4" fillId="40" borderId="10" xfId="0" applyFont="1" applyFill="1" applyBorder="1" applyAlignment="1">
      <alignment/>
    </xf>
    <xf numFmtId="0" fontId="22" fillId="40" borderId="10" xfId="0" applyFont="1" applyFill="1" applyBorder="1" applyAlignment="1">
      <alignment vertical="top" wrapText="1"/>
    </xf>
    <xf numFmtId="0" fontId="23" fillId="40" borderId="10" xfId="0" applyFont="1" applyFill="1" applyBorder="1" applyAlignment="1">
      <alignment vertical="top" wrapText="1"/>
    </xf>
    <xf numFmtId="0" fontId="4" fillId="40" borderId="10" xfId="0" applyFont="1" applyFill="1" applyBorder="1" applyAlignment="1">
      <alignment vertical="top" wrapText="1"/>
    </xf>
    <xf numFmtId="0" fontId="8" fillId="40" borderId="10" xfId="53" applyFont="1" applyFill="1" applyBorder="1" applyAlignment="1" applyProtection="1">
      <alignment horizontal="center" vertical="top" wrapText="1"/>
      <protection/>
    </xf>
    <xf numFmtId="0" fontId="4" fillId="40" borderId="10" xfId="0" applyFont="1" applyFill="1" applyBorder="1" applyAlignment="1">
      <alignment vertical="top" wrapText="1"/>
    </xf>
    <xf numFmtId="1" fontId="4" fillId="40" borderId="10" xfId="0" applyNumberFormat="1" applyFont="1" applyFill="1" applyBorder="1" applyAlignment="1">
      <alignment horizontal="right" vertical="top" wrapText="1"/>
    </xf>
    <xf numFmtId="14" fontId="4" fillId="40" borderId="10" xfId="0" applyNumberFormat="1" applyFont="1" applyFill="1" applyBorder="1" applyAlignment="1">
      <alignment horizontal="center" vertical="top" wrapText="1"/>
    </xf>
    <xf numFmtId="0" fontId="4" fillId="40" borderId="10" xfId="0" applyFont="1" applyFill="1" applyBorder="1" applyAlignment="1">
      <alignment horizontal="left" vertical="top" wrapText="1"/>
    </xf>
    <xf numFmtId="0" fontId="44" fillId="34" borderId="23" xfId="0" applyFont="1" applyFill="1" applyBorder="1" applyAlignment="1">
      <alignment vertical="top" wrapText="1"/>
    </xf>
    <xf numFmtId="0" fontId="4" fillId="41" borderId="10" xfId="0" applyFont="1" applyFill="1" applyBorder="1" applyAlignment="1">
      <alignment vertical="top" wrapText="1"/>
    </xf>
    <xf numFmtId="0" fontId="4" fillId="39" borderId="10" xfId="0" applyFont="1" applyFill="1" applyBorder="1" applyAlignment="1">
      <alignment vertical="top" wrapText="1"/>
    </xf>
    <xf numFmtId="0" fontId="8" fillId="0" borderId="0" xfId="53" applyFont="1" applyAlignment="1" applyProtection="1">
      <alignment horizontal="center" vertical="top" wrapText="1"/>
      <protection/>
    </xf>
    <xf numFmtId="14" fontId="4" fillId="41" borderId="10" xfId="0" applyNumberFormat="1" applyFont="1" applyFill="1" applyBorder="1" applyAlignment="1">
      <alignment horizontal="center" vertical="top" wrapText="1"/>
    </xf>
    <xf numFmtId="14" fontId="4" fillId="39" borderId="10" xfId="0" applyNumberFormat="1" applyFont="1" applyFill="1" applyBorder="1" applyAlignment="1">
      <alignment horizontal="center" vertical="top" wrapText="1"/>
    </xf>
    <xf numFmtId="0" fontId="8" fillId="39" borderId="10" xfId="53" applyFont="1" applyFill="1" applyBorder="1" applyAlignment="1" applyProtection="1">
      <alignment horizontal="center" vertical="top" wrapText="1"/>
      <protection/>
    </xf>
    <xf numFmtId="0" fontId="5" fillId="41" borderId="10" xfId="0" applyFont="1" applyFill="1" applyBorder="1" applyAlignment="1">
      <alignment vertical="top" wrapText="1"/>
    </xf>
    <xf numFmtId="14" fontId="4" fillId="0" borderId="10" xfId="0" applyNumberFormat="1" applyFont="1" applyFill="1" applyBorder="1" applyAlignment="1">
      <alignment horizontal="center" vertical="top" wrapText="1"/>
    </xf>
    <xf numFmtId="0" fontId="5" fillId="0" borderId="10" xfId="0" applyFont="1" applyFill="1" applyBorder="1" applyAlignment="1">
      <alignment vertical="top" wrapText="1"/>
    </xf>
    <xf numFmtId="0" fontId="4" fillId="0" borderId="10" xfId="0" applyFont="1" applyFill="1" applyBorder="1" applyAlignment="1">
      <alignment vertical="top" wrapText="1"/>
    </xf>
    <xf numFmtId="0" fontId="45" fillId="34" borderId="13" xfId="0" applyFont="1" applyFill="1" applyBorder="1" applyAlignment="1">
      <alignment/>
    </xf>
    <xf numFmtId="0" fontId="45" fillId="34" borderId="13" xfId="0" applyFont="1" applyFill="1" applyBorder="1" applyAlignment="1">
      <alignment horizontal="center" vertical="top"/>
    </xf>
    <xf numFmtId="0" fontId="46" fillId="34" borderId="13" xfId="0" applyFont="1" applyFill="1" applyBorder="1" applyAlignment="1">
      <alignment horizontal="center"/>
    </xf>
    <xf numFmtId="0" fontId="45" fillId="34" borderId="13" xfId="0" applyFont="1" applyFill="1" applyBorder="1" applyAlignment="1">
      <alignment horizontal="right"/>
    </xf>
    <xf numFmtId="0" fontId="45" fillId="34" borderId="0" xfId="0" applyFont="1" applyFill="1" applyAlignment="1">
      <alignment/>
    </xf>
    <xf numFmtId="14" fontId="4" fillId="40" borderId="10" xfId="0" applyNumberFormat="1" applyFont="1" applyFill="1" applyBorder="1" applyAlignment="1">
      <alignment horizontal="center" vertical="top" wrapText="1"/>
    </xf>
    <xf numFmtId="0" fontId="4" fillId="42" borderId="10" xfId="0" applyFont="1" applyFill="1" applyBorder="1" applyAlignment="1">
      <alignment vertical="top" wrapText="1"/>
    </xf>
    <xf numFmtId="0" fontId="4" fillId="40" borderId="10" xfId="0" applyFont="1" applyFill="1" applyBorder="1" applyAlignment="1">
      <alignment vertical="top" wrapText="1"/>
    </xf>
    <xf numFmtId="14" fontId="4" fillId="42" borderId="10" xfId="0" applyNumberFormat="1" applyFont="1" applyFill="1" applyBorder="1" applyAlignment="1">
      <alignment horizontal="center" vertical="top" wrapText="1"/>
    </xf>
    <xf numFmtId="0" fontId="4" fillId="34" borderId="12" xfId="0" applyFont="1" applyFill="1" applyBorder="1" applyAlignment="1">
      <alignment vertical="top" wrapText="1"/>
    </xf>
    <xf numFmtId="0" fontId="44" fillId="34" borderId="12" xfId="0" applyFont="1" applyFill="1" applyBorder="1" applyAlignment="1">
      <alignment horizontal="left" vertical="top" wrapText="1"/>
    </xf>
    <xf numFmtId="0" fontId="3" fillId="34" borderId="24" xfId="0" applyFont="1" applyFill="1" applyBorder="1" applyAlignment="1">
      <alignment horizontal="center" vertical="top" wrapText="1"/>
    </xf>
    <xf numFmtId="0" fontId="9" fillId="36" borderId="10" xfId="0" applyFont="1" applyFill="1" applyBorder="1" applyAlignment="1">
      <alignment horizontal="center" vertical="center" wrapText="1"/>
    </xf>
    <xf numFmtId="0" fontId="4" fillId="38" borderId="10" xfId="0" applyFont="1" applyFill="1" applyBorder="1" applyAlignment="1">
      <alignment horizontal="center" vertical="top" wrapText="1"/>
    </xf>
    <xf numFmtId="0" fontId="5" fillId="38" borderId="10" xfId="0" applyFont="1" applyFill="1" applyBorder="1" applyAlignment="1">
      <alignment vertical="top" wrapText="1"/>
    </xf>
    <xf numFmtId="0" fontId="4" fillId="36" borderId="10" xfId="0" applyFont="1" applyFill="1" applyBorder="1" applyAlignment="1">
      <alignment vertical="top" wrapText="1"/>
    </xf>
    <xf numFmtId="0" fontId="4" fillId="36" borderId="10" xfId="0" applyFont="1" applyFill="1" applyBorder="1" applyAlignment="1">
      <alignment horizontal="center" vertical="top" wrapText="1"/>
    </xf>
    <xf numFmtId="0" fontId="4" fillId="36" borderId="10" xfId="0" applyFont="1" applyFill="1" applyBorder="1" applyAlignment="1">
      <alignment horizontal="right" vertical="top" wrapText="1"/>
    </xf>
    <xf numFmtId="0" fontId="3" fillId="34" borderId="18" xfId="0" applyFont="1" applyFill="1" applyBorder="1" applyAlignment="1">
      <alignment horizontal="center" vertical="top" wrapText="1"/>
    </xf>
    <xf numFmtId="0" fontId="4" fillId="36" borderId="15" xfId="0" applyFont="1" applyFill="1" applyBorder="1" applyAlignment="1">
      <alignment vertical="top" wrapText="1"/>
    </xf>
    <xf numFmtId="0" fontId="4" fillId="40" borderId="15" xfId="0" applyFont="1" applyFill="1" applyBorder="1" applyAlignment="1">
      <alignment vertical="top" wrapText="1"/>
    </xf>
    <xf numFmtId="0" fontId="4" fillId="0" borderId="15" xfId="0" applyFont="1" applyFill="1" applyBorder="1" applyAlignment="1">
      <alignment vertical="top" wrapText="1"/>
    </xf>
    <xf numFmtId="0" fontId="4" fillId="0" borderId="17" xfId="0" applyFont="1" applyFill="1" applyBorder="1" applyAlignment="1">
      <alignment/>
    </xf>
    <xf numFmtId="0" fontId="4" fillId="0" borderId="17" xfId="0" applyFont="1" applyBorder="1" applyAlignment="1">
      <alignment/>
    </xf>
    <xf numFmtId="0" fontId="8" fillId="40" borderId="0" xfId="53" applyFont="1" applyFill="1" applyAlignment="1" applyProtection="1">
      <alignment horizontal="center" vertical="top" wrapText="1"/>
      <protection/>
    </xf>
    <xf numFmtId="0" fontId="4" fillId="0" borderId="15" xfId="0" applyFont="1" applyFill="1" applyBorder="1" applyAlignment="1">
      <alignment horizontal="left" vertical="center" wrapText="1"/>
    </xf>
    <xf numFmtId="0" fontId="4" fillId="0" borderId="10" xfId="0" applyFont="1" applyBorder="1" applyAlignment="1">
      <alignment horizontal="left" vertical="top" wrapText="1"/>
    </xf>
    <xf numFmtId="0" fontId="4" fillId="40" borderId="0" xfId="0" applyFont="1" applyFill="1" applyAlignment="1">
      <alignment horizontal="left" vertical="top" wrapText="1"/>
    </xf>
    <xf numFmtId="0" fontId="4" fillId="0" borderId="0" xfId="0" applyFont="1" applyAlignment="1">
      <alignment/>
    </xf>
    <xf numFmtId="0" fontId="85" fillId="0" borderId="0" xfId="0" applyFont="1" applyAlignment="1">
      <alignment horizontal="right" vertical="top"/>
    </xf>
    <xf numFmtId="0" fontId="4" fillId="34" borderId="13" xfId="0" applyFont="1" applyFill="1" applyBorder="1" applyAlignment="1">
      <alignment/>
    </xf>
    <xf numFmtId="0" fontId="4" fillId="34" borderId="13" xfId="0" applyFont="1" applyFill="1" applyBorder="1" applyAlignment="1">
      <alignment horizontal="center" vertical="top"/>
    </xf>
    <xf numFmtId="0" fontId="4" fillId="34" borderId="13" xfId="0" applyFont="1" applyFill="1" applyBorder="1" applyAlignment="1">
      <alignment horizontal="right"/>
    </xf>
    <xf numFmtId="0" fontId="0" fillId="0" borderId="11" xfId="0" applyBorder="1" applyAlignment="1">
      <alignment/>
    </xf>
    <xf numFmtId="0" fontId="0" fillId="0" borderId="0" xfId="0" applyFont="1" applyAlignment="1">
      <alignment horizontal="center" vertical="top"/>
    </xf>
    <xf numFmtId="0" fontId="15" fillId="0" borderId="24" xfId="0" applyFont="1" applyBorder="1" applyAlignment="1">
      <alignment horizontal="center" vertical="center"/>
    </xf>
    <xf numFmtId="0" fontId="86" fillId="0" borderId="14" xfId="0" applyFont="1" applyBorder="1" applyAlignment="1">
      <alignment wrapText="1"/>
    </xf>
    <xf numFmtId="0" fontId="0" fillId="0" borderId="27" xfId="0" applyBorder="1" applyAlignment="1">
      <alignment/>
    </xf>
    <xf numFmtId="0" fontId="0" fillId="0" borderId="17" xfId="0" applyBorder="1" applyAlignment="1">
      <alignment/>
    </xf>
    <xf numFmtId="0" fontId="16" fillId="0" borderId="10" xfId="0" applyFont="1" applyBorder="1" applyAlignment="1">
      <alignment horizontal="center" wrapText="1"/>
    </xf>
    <xf numFmtId="0" fontId="15" fillId="43" borderId="28" xfId="0" applyFont="1" applyFill="1" applyBorder="1" applyAlignment="1">
      <alignment vertical="center"/>
    </xf>
    <xf numFmtId="0" fontId="0" fillId="43" borderId="29" xfId="0" applyFill="1" applyBorder="1" applyAlignment="1">
      <alignment/>
    </xf>
    <xf numFmtId="9" fontId="4" fillId="43" borderId="30" xfId="0" applyNumberFormat="1" applyFont="1" applyFill="1" applyBorder="1" applyAlignment="1">
      <alignment horizontal="center" vertical="center"/>
    </xf>
    <xf numFmtId="0" fontId="4" fillId="43" borderId="29" xfId="0" applyFont="1" applyFill="1" applyBorder="1" applyAlignment="1">
      <alignment/>
    </xf>
    <xf numFmtId="0" fontId="0" fillId="43" borderId="31" xfId="0" applyFill="1" applyBorder="1" applyAlignment="1">
      <alignment/>
    </xf>
    <xf numFmtId="0" fontId="23" fillId="40" borderId="10" xfId="0" applyFont="1" applyFill="1" applyBorder="1" applyAlignment="1">
      <alignment horizontal="right" vertical="top" wrapText="1"/>
    </xf>
    <xf numFmtId="0" fontId="87" fillId="40" borderId="10" xfId="0" applyFont="1" applyFill="1" applyBorder="1" applyAlignment="1">
      <alignment horizontal="left" vertical="top" wrapText="1"/>
    </xf>
    <xf numFmtId="1" fontId="5" fillId="43" borderId="30" xfId="0" applyNumberFormat="1" applyFont="1" applyFill="1" applyBorder="1" applyAlignment="1">
      <alignment horizontal="center" vertical="center"/>
    </xf>
    <xf numFmtId="0" fontId="23" fillId="0" borderId="10" xfId="0" applyFont="1" applyFill="1" applyBorder="1" applyAlignment="1">
      <alignment horizontal="right" vertical="top" wrapText="1"/>
    </xf>
    <xf numFmtId="14" fontId="87" fillId="0" borderId="10" xfId="0" applyNumberFormat="1" applyFont="1" applyFill="1" applyBorder="1" applyAlignment="1">
      <alignment horizontal="center" vertical="top" wrapText="1"/>
    </xf>
    <xf numFmtId="0" fontId="87" fillId="0" borderId="10" xfId="0" applyFont="1" applyFill="1" applyBorder="1" applyAlignment="1">
      <alignment vertical="top" wrapText="1"/>
    </xf>
    <xf numFmtId="0" fontId="87" fillId="0" borderId="10" xfId="0" applyFont="1" applyFill="1" applyBorder="1" applyAlignment="1">
      <alignment horizontal="right" vertical="top" wrapText="1"/>
    </xf>
    <xf numFmtId="0" fontId="8" fillId="0" borderId="10" xfId="53" applyFont="1" applyFill="1" applyBorder="1" applyAlignment="1" applyProtection="1">
      <alignment horizontal="center" vertical="center" wrapText="1"/>
      <protection/>
    </xf>
    <xf numFmtId="0" fontId="23" fillId="40" borderId="10" xfId="0" applyFont="1" applyFill="1" applyBorder="1" applyAlignment="1">
      <alignment horizontal="right" vertical="top" wrapText="1"/>
    </xf>
    <xf numFmtId="0" fontId="8" fillId="0" borderId="0" xfId="53" applyFont="1" applyFill="1" applyAlignment="1" applyProtection="1">
      <alignment horizontal="center" vertical="top" wrapText="1"/>
      <protection/>
    </xf>
    <xf numFmtId="0" fontId="5" fillId="0" borderId="10" xfId="0" applyFont="1" applyFill="1" applyBorder="1" applyAlignment="1">
      <alignment vertical="top" wrapText="1"/>
    </xf>
    <xf numFmtId="0" fontId="8" fillId="0" borderId="10" xfId="53" applyFont="1" applyFill="1" applyBorder="1" applyAlignment="1" applyProtection="1">
      <alignment horizontal="center" vertical="top" wrapText="1"/>
      <protection/>
    </xf>
    <xf numFmtId="0" fontId="8" fillId="40" borderId="10" xfId="53" applyFont="1" applyFill="1" applyBorder="1" applyAlignment="1" applyProtection="1">
      <alignment horizontal="center" vertical="top" wrapText="1"/>
      <protection/>
    </xf>
    <xf numFmtId="0" fontId="4" fillId="39" borderId="10" xfId="0" applyFont="1" applyFill="1" applyBorder="1" applyAlignment="1">
      <alignment vertical="top" wrapText="1"/>
    </xf>
    <xf numFmtId="14" fontId="4" fillId="39" borderId="10" xfId="0" applyNumberFormat="1" applyFont="1" applyFill="1" applyBorder="1" applyAlignment="1">
      <alignment horizontal="center" vertical="top" wrapText="1"/>
    </xf>
    <xf numFmtId="14" fontId="4" fillId="39" borderId="10" xfId="0" applyNumberFormat="1" applyFont="1" applyFill="1" applyBorder="1" applyAlignment="1">
      <alignment vertical="top" wrapText="1"/>
    </xf>
    <xf numFmtId="0" fontId="8" fillId="39" borderId="10" xfId="53" applyFont="1" applyFill="1" applyBorder="1" applyAlignment="1" applyProtection="1">
      <alignment horizontal="left" vertical="top" wrapText="1"/>
      <protection/>
    </xf>
    <xf numFmtId="0" fontId="4" fillId="0" borderId="0" xfId="0" applyFont="1" applyAlignment="1">
      <alignment wrapText="1"/>
    </xf>
    <xf numFmtId="0" fontId="0" fillId="0" borderId="0" xfId="0" applyFont="1" applyAlignment="1">
      <alignment wrapText="1"/>
    </xf>
    <xf numFmtId="0" fontId="4" fillId="0" borderId="16" xfId="0" applyFont="1" applyBorder="1" applyAlignment="1">
      <alignment horizontal="left" vertical="top" wrapText="1"/>
    </xf>
    <xf numFmtId="0" fontId="8" fillId="0" borderId="10" xfId="53" applyFont="1" applyBorder="1" applyAlignment="1" applyProtection="1">
      <alignment horizontal="center" vertical="center" wrapText="1"/>
      <protection/>
    </xf>
    <xf numFmtId="0" fontId="4" fillId="0" borderId="10" xfId="0" applyFont="1" applyBorder="1" applyAlignment="1">
      <alignment vertical="top" wrapText="1"/>
    </xf>
    <xf numFmtId="0" fontId="4" fillId="0" borderId="10" xfId="0" applyFont="1" applyFill="1" applyBorder="1" applyAlignment="1">
      <alignment horizontal="center" vertical="top" wrapText="1"/>
    </xf>
    <xf numFmtId="0" fontId="4" fillId="0" borderId="10" xfId="0" applyFont="1" applyBorder="1" applyAlignment="1">
      <alignment horizontal="center" vertical="top"/>
    </xf>
    <xf numFmtId="0" fontId="23" fillId="0" borderId="10" xfId="0" applyNumberFormat="1" applyFont="1" applyFill="1" applyBorder="1" applyAlignment="1">
      <alignment horizontal="right" vertical="top" wrapText="1"/>
    </xf>
    <xf numFmtId="0" fontId="4" fillId="0" borderId="10" xfId="0" applyNumberFormat="1" applyFont="1" applyFill="1" applyBorder="1" applyAlignment="1">
      <alignment horizontal="center" vertical="top" wrapText="1"/>
    </xf>
    <xf numFmtId="0" fontId="4" fillId="39" borderId="10" xfId="0" applyFont="1" applyFill="1" applyBorder="1" applyAlignment="1">
      <alignment horizontal="center" vertical="top" wrapText="1"/>
    </xf>
    <xf numFmtId="14" fontId="4" fillId="44" borderId="10" xfId="0" applyNumberFormat="1" applyFont="1" applyFill="1" applyBorder="1" applyAlignment="1">
      <alignment horizontal="center" vertical="top" wrapText="1"/>
    </xf>
    <xf numFmtId="0" fontId="4" fillId="44" borderId="10" xfId="0" applyFont="1" applyFill="1" applyBorder="1" applyAlignment="1">
      <alignment vertical="top" wrapText="1"/>
    </xf>
    <xf numFmtId="14" fontId="4" fillId="44" borderId="10" xfId="0" applyNumberFormat="1" applyFont="1" applyFill="1" applyBorder="1" applyAlignment="1">
      <alignment horizontal="center" vertical="top" wrapText="1"/>
    </xf>
    <xf numFmtId="0" fontId="4" fillId="39" borderId="10" xfId="0" applyFont="1" applyFill="1" applyBorder="1" applyAlignment="1">
      <alignment horizontal="center" vertical="top" wrapText="1"/>
    </xf>
    <xf numFmtId="0" fontId="4" fillId="44" borderId="10" xfId="0" applyFont="1" applyFill="1" applyBorder="1" applyAlignment="1">
      <alignment vertical="top" wrapText="1"/>
    </xf>
    <xf numFmtId="0" fontId="8" fillId="0" borderId="10" xfId="53" applyFont="1" applyBorder="1" applyAlignment="1" applyProtection="1">
      <alignment vertical="center" wrapText="1"/>
      <protection/>
    </xf>
    <xf numFmtId="0" fontId="4" fillId="0" borderId="10" xfId="0" applyFont="1" applyBorder="1" applyAlignment="1">
      <alignment wrapText="1"/>
    </xf>
    <xf numFmtId="0" fontId="4" fillId="44" borderId="10" xfId="0" applyFont="1" applyFill="1" applyBorder="1" applyAlignment="1">
      <alignment wrapText="1"/>
    </xf>
    <xf numFmtId="0" fontId="8" fillId="0" borderId="10" xfId="53" applyFont="1" applyBorder="1" applyAlignment="1" applyProtection="1">
      <alignment horizontal="center" vertical="center" wrapText="1"/>
      <protection/>
    </xf>
    <xf numFmtId="0" fontId="4" fillId="40" borderId="10" xfId="0" applyFont="1" applyFill="1" applyBorder="1" applyAlignment="1">
      <alignment horizontal="center" vertical="top" wrapText="1"/>
    </xf>
    <xf numFmtId="0" fontId="5" fillId="44" borderId="10" xfId="0" applyFont="1" applyFill="1" applyBorder="1" applyAlignment="1">
      <alignment vertical="top" wrapText="1"/>
    </xf>
    <xf numFmtId="0" fontId="4" fillId="39" borderId="10" xfId="0" applyFont="1" applyFill="1" applyBorder="1" applyAlignment="1">
      <alignment horizontal="right" vertical="top" wrapText="1"/>
    </xf>
    <xf numFmtId="0" fontId="8" fillId="0" borderId="16" xfId="53" applyFont="1" applyBorder="1" applyAlignment="1" applyProtection="1">
      <alignment horizontal="center" vertical="center" wrapText="1"/>
      <protection/>
    </xf>
    <xf numFmtId="14" fontId="88" fillId="39" borderId="10" xfId="0" applyNumberFormat="1" applyFont="1" applyFill="1" applyBorder="1" applyAlignment="1">
      <alignment horizontal="center" vertical="top" wrapText="1"/>
    </xf>
    <xf numFmtId="0" fontId="8" fillId="39" borderId="10" xfId="53" applyFont="1" applyFill="1" applyBorder="1" applyAlignment="1" applyProtection="1">
      <alignment horizontal="left" vertical="top" wrapText="1" indent="2"/>
      <protection/>
    </xf>
    <xf numFmtId="0" fontId="4" fillId="0" borderId="0" xfId="0" applyFont="1" applyAlignment="1">
      <alignment vertical="top" wrapText="1"/>
    </xf>
    <xf numFmtId="0" fontId="39" fillId="0" borderId="0" xfId="0" applyFont="1" applyAlignment="1">
      <alignment horizontal="right" vertical="top"/>
    </xf>
    <xf numFmtId="0" fontId="4" fillId="0" borderId="0" xfId="0" applyFont="1" applyAlignment="1">
      <alignment/>
    </xf>
    <xf numFmtId="0" fontId="2" fillId="34" borderId="24" xfId="0" applyFont="1" applyFill="1" applyBorder="1" applyAlignment="1">
      <alignment horizontal="center" vertical="top" wrapText="1"/>
    </xf>
    <xf numFmtId="0" fontId="0" fillId="0" borderId="16" xfId="0" applyBorder="1" applyAlignment="1">
      <alignment vertical="top" wrapText="1"/>
    </xf>
    <xf numFmtId="0" fontId="2" fillId="34" borderId="15" xfId="0" applyFont="1" applyFill="1" applyBorder="1" applyAlignment="1">
      <alignment horizontal="center" vertical="top" wrapText="1"/>
    </xf>
    <xf numFmtId="0" fontId="2" fillId="34" borderId="11" xfId="0" applyFont="1" applyFill="1" applyBorder="1" applyAlignment="1">
      <alignment horizontal="center" vertical="top" wrapText="1"/>
    </xf>
    <xf numFmtId="0" fontId="2" fillId="34" borderId="14" xfId="0" applyFont="1" applyFill="1" applyBorder="1" applyAlignment="1">
      <alignment horizontal="center" vertical="top" wrapText="1"/>
    </xf>
    <xf numFmtId="0" fontId="4" fillId="0" borderId="26" xfId="0" applyFont="1" applyBorder="1" applyAlignment="1">
      <alignment/>
    </xf>
    <xf numFmtId="0" fontId="0" fillId="0" borderId="26" xfId="0" applyBorder="1" applyAlignment="1">
      <alignment/>
    </xf>
    <xf numFmtId="0" fontId="0" fillId="0" borderId="0" xfId="0" applyAlignment="1">
      <alignment/>
    </xf>
    <xf numFmtId="0" fontId="8" fillId="39" borderId="10" xfId="53" applyFont="1" applyFill="1" applyBorder="1" applyAlignment="1" applyProtection="1">
      <alignment horizontal="center"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1362075</xdr:colOff>
      <xdr:row>6</xdr:row>
      <xdr:rowOff>0</xdr:rowOff>
    </xdr:to>
    <xdr:pic>
      <xdr:nvPicPr>
        <xdr:cNvPr id="1" name="Picture 2"/>
        <xdr:cNvPicPr preferRelativeResize="1">
          <a:picLocks noChangeAspect="1"/>
        </xdr:cNvPicPr>
      </xdr:nvPicPr>
      <xdr:blipFill>
        <a:blip r:embed="rId1"/>
        <a:stretch>
          <a:fillRect/>
        </a:stretch>
      </xdr:blipFill>
      <xdr:spPr>
        <a:xfrm>
          <a:off x="0" y="400050"/>
          <a:ext cx="1362075" cy="7239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1809750</xdr:colOff>
      <xdr:row>0</xdr:row>
      <xdr:rowOff>28575</xdr:rowOff>
    </xdr:from>
    <xdr:to>
      <xdr:col>7</xdr:col>
      <xdr:colOff>2714625</xdr:colOff>
      <xdr:row>2</xdr:row>
      <xdr:rowOff>0</xdr:rowOff>
    </xdr:to>
    <xdr:pic>
      <xdr:nvPicPr>
        <xdr:cNvPr id="1" name="Picture 506" descr="NHSlogoRGBgif"/>
        <xdr:cNvPicPr preferRelativeResize="1">
          <a:picLocks noChangeAspect="1"/>
        </xdr:cNvPicPr>
      </xdr:nvPicPr>
      <xdr:blipFill>
        <a:blip r:embed="rId1"/>
        <a:stretch>
          <a:fillRect/>
        </a:stretch>
      </xdr:blipFill>
      <xdr:spPr>
        <a:xfrm>
          <a:off x="10868025" y="28575"/>
          <a:ext cx="904875" cy="371475"/>
        </a:xfrm>
        <a:prstGeom prst="rect">
          <a:avLst/>
        </a:prstGeom>
        <a:noFill/>
        <a:ln w="9525" cmpd="sng">
          <a:noFill/>
        </a:ln>
      </xdr:spPr>
    </xdr:pic>
    <xdr:clientData/>
  </xdr:twoCellAnchor>
  <xdr:twoCellAnchor editAs="oneCell">
    <xdr:from>
      <xdr:col>0</xdr:col>
      <xdr:colOff>0</xdr:colOff>
      <xdr:row>2</xdr:row>
      <xdr:rowOff>0</xdr:rowOff>
    </xdr:from>
    <xdr:to>
      <xdr:col>0</xdr:col>
      <xdr:colOff>1362075</xdr:colOff>
      <xdr:row>5</xdr:row>
      <xdr:rowOff>47625</xdr:rowOff>
    </xdr:to>
    <xdr:pic>
      <xdr:nvPicPr>
        <xdr:cNvPr id="2" name="Picture 1"/>
        <xdr:cNvPicPr preferRelativeResize="1">
          <a:picLocks noChangeAspect="1"/>
        </xdr:cNvPicPr>
      </xdr:nvPicPr>
      <xdr:blipFill>
        <a:blip r:embed="rId2"/>
        <a:stretch>
          <a:fillRect/>
        </a:stretch>
      </xdr:blipFill>
      <xdr:spPr>
        <a:xfrm>
          <a:off x="0" y="400050"/>
          <a:ext cx="1362075" cy="7334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1819275</xdr:colOff>
      <xdr:row>0</xdr:row>
      <xdr:rowOff>47625</xdr:rowOff>
    </xdr:from>
    <xdr:to>
      <xdr:col>8</xdr:col>
      <xdr:colOff>0</xdr:colOff>
      <xdr:row>2</xdr:row>
      <xdr:rowOff>19050</xdr:rowOff>
    </xdr:to>
    <xdr:pic>
      <xdr:nvPicPr>
        <xdr:cNvPr id="1" name="Picture 505" descr="NHSlogoRGBgif"/>
        <xdr:cNvPicPr preferRelativeResize="1">
          <a:picLocks noChangeAspect="1"/>
        </xdr:cNvPicPr>
      </xdr:nvPicPr>
      <xdr:blipFill>
        <a:blip r:embed="rId1"/>
        <a:stretch>
          <a:fillRect/>
        </a:stretch>
      </xdr:blipFill>
      <xdr:spPr>
        <a:xfrm>
          <a:off x="10877550" y="47625"/>
          <a:ext cx="904875" cy="371475"/>
        </a:xfrm>
        <a:prstGeom prst="rect">
          <a:avLst/>
        </a:prstGeom>
        <a:noFill/>
        <a:ln w="9525" cmpd="sng">
          <a:noFill/>
        </a:ln>
      </xdr:spPr>
    </xdr:pic>
    <xdr:clientData/>
  </xdr:twoCellAnchor>
  <xdr:twoCellAnchor editAs="oneCell">
    <xdr:from>
      <xdr:col>0</xdr:col>
      <xdr:colOff>0</xdr:colOff>
      <xdr:row>2</xdr:row>
      <xdr:rowOff>0</xdr:rowOff>
    </xdr:from>
    <xdr:to>
      <xdr:col>0</xdr:col>
      <xdr:colOff>1362075</xdr:colOff>
      <xdr:row>5</xdr:row>
      <xdr:rowOff>47625</xdr:rowOff>
    </xdr:to>
    <xdr:pic>
      <xdr:nvPicPr>
        <xdr:cNvPr id="2" name="Picture 1"/>
        <xdr:cNvPicPr preferRelativeResize="1">
          <a:picLocks noChangeAspect="1"/>
        </xdr:cNvPicPr>
      </xdr:nvPicPr>
      <xdr:blipFill>
        <a:blip r:embed="rId2"/>
        <a:stretch>
          <a:fillRect/>
        </a:stretch>
      </xdr:blipFill>
      <xdr:spPr>
        <a:xfrm>
          <a:off x="0" y="400050"/>
          <a:ext cx="1362075" cy="7334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1809750</xdr:colOff>
      <xdr:row>0</xdr:row>
      <xdr:rowOff>28575</xdr:rowOff>
    </xdr:from>
    <xdr:to>
      <xdr:col>7</xdr:col>
      <xdr:colOff>2714625</xdr:colOff>
      <xdr:row>2</xdr:row>
      <xdr:rowOff>0</xdr:rowOff>
    </xdr:to>
    <xdr:pic>
      <xdr:nvPicPr>
        <xdr:cNvPr id="1" name="Picture 505" descr="NHSlogoRGBgif"/>
        <xdr:cNvPicPr preferRelativeResize="1">
          <a:picLocks noChangeAspect="1"/>
        </xdr:cNvPicPr>
      </xdr:nvPicPr>
      <xdr:blipFill>
        <a:blip r:embed="rId1"/>
        <a:stretch>
          <a:fillRect/>
        </a:stretch>
      </xdr:blipFill>
      <xdr:spPr>
        <a:xfrm>
          <a:off x="10858500" y="28575"/>
          <a:ext cx="904875" cy="371475"/>
        </a:xfrm>
        <a:prstGeom prst="rect">
          <a:avLst/>
        </a:prstGeom>
        <a:noFill/>
        <a:ln w="9525" cmpd="sng">
          <a:noFill/>
        </a:ln>
      </xdr:spPr>
    </xdr:pic>
    <xdr:clientData/>
  </xdr:twoCellAnchor>
  <xdr:twoCellAnchor editAs="oneCell">
    <xdr:from>
      <xdr:col>0</xdr:col>
      <xdr:colOff>0</xdr:colOff>
      <xdr:row>2</xdr:row>
      <xdr:rowOff>0</xdr:rowOff>
    </xdr:from>
    <xdr:to>
      <xdr:col>0</xdr:col>
      <xdr:colOff>1362075</xdr:colOff>
      <xdr:row>5</xdr:row>
      <xdr:rowOff>47625</xdr:rowOff>
    </xdr:to>
    <xdr:pic>
      <xdr:nvPicPr>
        <xdr:cNvPr id="2" name="Picture 1"/>
        <xdr:cNvPicPr preferRelativeResize="1">
          <a:picLocks noChangeAspect="1"/>
        </xdr:cNvPicPr>
      </xdr:nvPicPr>
      <xdr:blipFill>
        <a:blip r:embed="rId2"/>
        <a:stretch>
          <a:fillRect/>
        </a:stretch>
      </xdr:blipFill>
      <xdr:spPr>
        <a:xfrm>
          <a:off x="0" y="400050"/>
          <a:ext cx="1362075" cy="7334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1800225</xdr:colOff>
      <xdr:row>0</xdr:row>
      <xdr:rowOff>28575</xdr:rowOff>
    </xdr:from>
    <xdr:to>
      <xdr:col>7</xdr:col>
      <xdr:colOff>2705100</xdr:colOff>
      <xdr:row>2</xdr:row>
      <xdr:rowOff>0</xdr:rowOff>
    </xdr:to>
    <xdr:pic>
      <xdr:nvPicPr>
        <xdr:cNvPr id="1" name="Picture 505" descr="NHSlogoRGBgif"/>
        <xdr:cNvPicPr preferRelativeResize="1">
          <a:picLocks noChangeAspect="1"/>
        </xdr:cNvPicPr>
      </xdr:nvPicPr>
      <xdr:blipFill>
        <a:blip r:embed="rId1"/>
        <a:stretch>
          <a:fillRect/>
        </a:stretch>
      </xdr:blipFill>
      <xdr:spPr>
        <a:xfrm>
          <a:off x="10858500" y="28575"/>
          <a:ext cx="904875" cy="371475"/>
        </a:xfrm>
        <a:prstGeom prst="rect">
          <a:avLst/>
        </a:prstGeom>
        <a:noFill/>
        <a:ln w="9525" cmpd="sng">
          <a:noFill/>
        </a:ln>
      </xdr:spPr>
    </xdr:pic>
    <xdr:clientData/>
  </xdr:twoCellAnchor>
  <xdr:twoCellAnchor editAs="oneCell">
    <xdr:from>
      <xdr:col>0</xdr:col>
      <xdr:colOff>0</xdr:colOff>
      <xdr:row>2</xdr:row>
      <xdr:rowOff>0</xdr:rowOff>
    </xdr:from>
    <xdr:to>
      <xdr:col>0</xdr:col>
      <xdr:colOff>1362075</xdr:colOff>
      <xdr:row>5</xdr:row>
      <xdr:rowOff>47625</xdr:rowOff>
    </xdr:to>
    <xdr:pic>
      <xdr:nvPicPr>
        <xdr:cNvPr id="2" name="Picture 1"/>
        <xdr:cNvPicPr preferRelativeResize="1">
          <a:picLocks noChangeAspect="1"/>
        </xdr:cNvPicPr>
      </xdr:nvPicPr>
      <xdr:blipFill>
        <a:blip r:embed="rId2"/>
        <a:stretch>
          <a:fillRect/>
        </a:stretch>
      </xdr:blipFill>
      <xdr:spPr>
        <a:xfrm>
          <a:off x="0" y="400050"/>
          <a:ext cx="1362075" cy="733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1362075</xdr:colOff>
      <xdr:row>6</xdr:row>
      <xdr:rowOff>0</xdr:rowOff>
    </xdr:to>
    <xdr:pic>
      <xdr:nvPicPr>
        <xdr:cNvPr id="1" name="Picture 2"/>
        <xdr:cNvPicPr preferRelativeResize="1">
          <a:picLocks noChangeAspect="1"/>
        </xdr:cNvPicPr>
      </xdr:nvPicPr>
      <xdr:blipFill>
        <a:blip r:embed="rId1"/>
        <a:stretch>
          <a:fillRect/>
        </a:stretch>
      </xdr:blipFill>
      <xdr:spPr>
        <a:xfrm>
          <a:off x="0" y="400050"/>
          <a:ext cx="1362075" cy="723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1790700</xdr:colOff>
      <xdr:row>0</xdr:row>
      <xdr:rowOff>0</xdr:rowOff>
    </xdr:from>
    <xdr:to>
      <xdr:col>7</xdr:col>
      <xdr:colOff>2686050</xdr:colOff>
      <xdr:row>0</xdr:row>
      <xdr:rowOff>0</xdr:rowOff>
    </xdr:to>
    <xdr:pic>
      <xdr:nvPicPr>
        <xdr:cNvPr id="1" name="Picture 325" descr="NHSlogoRGBgif"/>
        <xdr:cNvPicPr preferRelativeResize="1">
          <a:picLocks noChangeAspect="1"/>
        </xdr:cNvPicPr>
      </xdr:nvPicPr>
      <xdr:blipFill>
        <a:blip r:embed="rId1"/>
        <a:stretch>
          <a:fillRect/>
        </a:stretch>
      </xdr:blipFill>
      <xdr:spPr>
        <a:xfrm>
          <a:off x="10953750" y="0"/>
          <a:ext cx="895350" cy="0"/>
        </a:xfrm>
        <a:prstGeom prst="rect">
          <a:avLst/>
        </a:prstGeom>
        <a:noFill/>
        <a:ln w="9525" cmpd="sng">
          <a:noFill/>
        </a:ln>
      </xdr:spPr>
    </xdr:pic>
    <xdr:clientData/>
  </xdr:twoCellAnchor>
  <xdr:twoCellAnchor>
    <xdr:from>
      <xdr:col>7</xdr:col>
      <xdr:colOff>1790700</xdr:colOff>
      <xdr:row>0</xdr:row>
      <xdr:rowOff>38100</xdr:rowOff>
    </xdr:from>
    <xdr:to>
      <xdr:col>7</xdr:col>
      <xdr:colOff>2686050</xdr:colOff>
      <xdr:row>2</xdr:row>
      <xdr:rowOff>9525</xdr:rowOff>
    </xdr:to>
    <xdr:pic>
      <xdr:nvPicPr>
        <xdr:cNvPr id="2" name="Picture 325" descr="NHSlogoRGBgif"/>
        <xdr:cNvPicPr preferRelativeResize="1">
          <a:picLocks noChangeAspect="1"/>
        </xdr:cNvPicPr>
      </xdr:nvPicPr>
      <xdr:blipFill>
        <a:blip r:embed="rId1"/>
        <a:stretch>
          <a:fillRect/>
        </a:stretch>
      </xdr:blipFill>
      <xdr:spPr>
        <a:xfrm>
          <a:off x="10953750" y="38100"/>
          <a:ext cx="895350" cy="466725"/>
        </a:xfrm>
        <a:prstGeom prst="rect">
          <a:avLst/>
        </a:prstGeom>
        <a:noFill/>
        <a:ln w="9525" cmpd="sng">
          <a:noFill/>
        </a:ln>
      </xdr:spPr>
    </xdr:pic>
    <xdr:clientData/>
  </xdr:twoCellAnchor>
  <xdr:twoCellAnchor editAs="oneCell">
    <xdr:from>
      <xdr:col>0</xdr:col>
      <xdr:colOff>0</xdr:colOff>
      <xdr:row>0</xdr:row>
      <xdr:rowOff>47625</xdr:rowOff>
    </xdr:from>
    <xdr:to>
      <xdr:col>0</xdr:col>
      <xdr:colOff>0</xdr:colOff>
      <xdr:row>3</xdr:row>
      <xdr:rowOff>114300</xdr:rowOff>
    </xdr:to>
    <xdr:pic>
      <xdr:nvPicPr>
        <xdr:cNvPr id="3" name="Picture 2" descr="Wessex AHSN logo.png"/>
        <xdr:cNvPicPr preferRelativeResize="1">
          <a:picLocks noChangeAspect="1"/>
        </xdr:cNvPicPr>
      </xdr:nvPicPr>
      <xdr:blipFill>
        <a:blip r:embed="rId2"/>
        <a:stretch>
          <a:fillRect/>
        </a:stretch>
      </xdr:blipFill>
      <xdr:spPr>
        <a:xfrm>
          <a:off x="0" y="47625"/>
          <a:ext cx="0" cy="800100"/>
        </a:xfrm>
        <a:prstGeom prst="rect">
          <a:avLst/>
        </a:prstGeom>
        <a:noFill/>
        <a:ln w="9525" cmpd="sng">
          <a:noFill/>
        </a:ln>
      </xdr:spPr>
    </xdr:pic>
    <xdr:clientData/>
  </xdr:twoCellAnchor>
  <xdr:twoCellAnchor editAs="oneCell">
    <xdr:from>
      <xdr:col>0</xdr:col>
      <xdr:colOff>0</xdr:colOff>
      <xdr:row>1</xdr:row>
      <xdr:rowOff>0</xdr:rowOff>
    </xdr:from>
    <xdr:to>
      <xdr:col>0</xdr:col>
      <xdr:colOff>1362075</xdr:colOff>
      <xdr:row>5</xdr:row>
      <xdr:rowOff>9525</xdr:rowOff>
    </xdr:to>
    <xdr:pic>
      <xdr:nvPicPr>
        <xdr:cNvPr id="4" name="Picture 1"/>
        <xdr:cNvPicPr preferRelativeResize="1">
          <a:picLocks noChangeAspect="1"/>
        </xdr:cNvPicPr>
      </xdr:nvPicPr>
      <xdr:blipFill>
        <a:blip r:embed="rId3"/>
        <a:stretch>
          <a:fillRect/>
        </a:stretch>
      </xdr:blipFill>
      <xdr:spPr>
        <a:xfrm>
          <a:off x="0" y="333375"/>
          <a:ext cx="1362075" cy="714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1790700</xdr:colOff>
      <xdr:row>0</xdr:row>
      <xdr:rowOff>0</xdr:rowOff>
    </xdr:from>
    <xdr:to>
      <xdr:col>7</xdr:col>
      <xdr:colOff>2686050</xdr:colOff>
      <xdr:row>0</xdr:row>
      <xdr:rowOff>0</xdr:rowOff>
    </xdr:to>
    <xdr:pic>
      <xdr:nvPicPr>
        <xdr:cNvPr id="1" name="Picture 325" descr="NHSlogoRGBgif"/>
        <xdr:cNvPicPr preferRelativeResize="1">
          <a:picLocks noChangeAspect="1"/>
        </xdr:cNvPicPr>
      </xdr:nvPicPr>
      <xdr:blipFill>
        <a:blip r:embed="rId1"/>
        <a:stretch>
          <a:fillRect/>
        </a:stretch>
      </xdr:blipFill>
      <xdr:spPr>
        <a:xfrm>
          <a:off x="10953750" y="0"/>
          <a:ext cx="895350" cy="0"/>
        </a:xfrm>
        <a:prstGeom prst="rect">
          <a:avLst/>
        </a:prstGeom>
        <a:noFill/>
        <a:ln w="9525" cmpd="sng">
          <a:noFill/>
        </a:ln>
      </xdr:spPr>
    </xdr:pic>
    <xdr:clientData/>
  </xdr:twoCellAnchor>
  <xdr:twoCellAnchor>
    <xdr:from>
      <xdr:col>7</xdr:col>
      <xdr:colOff>1790700</xdr:colOff>
      <xdr:row>0</xdr:row>
      <xdr:rowOff>38100</xdr:rowOff>
    </xdr:from>
    <xdr:to>
      <xdr:col>7</xdr:col>
      <xdr:colOff>2686050</xdr:colOff>
      <xdr:row>2</xdr:row>
      <xdr:rowOff>9525</xdr:rowOff>
    </xdr:to>
    <xdr:pic>
      <xdr:nvPicPr>
        <xdr:cNvPr id="2" name="Picture 325" descr="NHSlogoRGBgif"/>
        <xdr:cNvPicPr preferRelativeResize="1">
          <a:picLocks noChangeAspect="1"/>
        </xdr:cNvPicPr>
      </xdr:nvPicPr>
      <xdr:blipFill>
        <a:blip r:embed="rId1"/>
        <a:stretch>
          <a:fillRect/>
        </a:stretch>
      </xdr:blipFill>
      <xdr:spPr>
        <a:xfrm>
          <a:off x="10953750" y="38100"/>
          <a:ext cx="895350" cy="371475"/>
        </a:xfrm>
        <a:prstGeom prst="rect">
          <a:avLst/>
        </a:prstGeom>
        <a:noFill/>
        <a:ln w="9525" cmpd="sng">
          <a:noFill/>
        </a:ln>
      </xdr:spPr>
    </xdr:pic>
    <xdr:clientData/>
  </xdr:twoCellAnchor>
  <xdr:twoCellAnchor editAs="oneCell">
    <xdr:from>
      <xdr:col>0</xdr:col>
      <xdr:colOff>0</xdr:colOff>
      <xdr:row>0</xdr:row>
      <xdr:rowOff>47625</xdr:rowOff>
    </xdr:from>
    <xdr:to>
      <xdr:col>0</xdr:col>
      <xdr:colOff>0</xdr:colOff>
      <xdr:row>3</xdr:row>
      <xdr:rowOff>219075</xdr:rowOff>
    </xdr:to>
    <xdr:pic>
      <xdr:nvPicPr>
        <xdr:cNvPr id="3" name="Picture 2" descr="Wessex AHSN logo.png"/>
        <xdr:cNvPicPr preferRelativeResize="1">
          <a:picLocks noChangeAspect="1"/>
        </xdr:cNvPicPr>
      </xdr:nvPicPr>
      <xdr:blipFill>
        <a:blip r:embed="rId2"/>
        <a:stretch>
          <a:fillRect/>
        </a:stretch>
      </xdr:blipFill>
      <xdr:spPr>
        <a:xfrm>
          <a:off x="0" y="47625"/>
          <a:ext cx="0" cy="800100"/>
        </a:xfrm>
        <a:prstGeom prst="rect">
          <a:avLst/>
        </a:prstGeom>
        <a:noFill/>
        <a:ln w="9525" cmpd="sng">
          <a:noFill/>
        </a:ln>
      </xdr:spPr>
    </xdr:pic>
    <xdr:clientData/>
  </xdr:twoCellAnchor>
  <xdr:twoCellAnchor editAs="oneCell">
    <xdr:from>
      <xdr:col>0</xdr:col>
      <xdr:colOff>0</xdr:colOff>
      <xdr:row>2</xdr:row>
      <xdr:rowOff>0</xdr:rowOff>
    </xdr:from>
    <xdr:to>
      <xdr:col>0</xdr:col>
      <xdr:colOff>1362075</xdr:colOff>
      <xdr:row>5</xdr:row>
      <xdr:rowOff>133350</xdr:rowOff>
    </xdr:to>
    <xdr:pic>
      <xdr:nvPicPr>
        <xdr:cNvPr id="4" name="Picture 1"/>
        <xdr:cNvPicPr preferRelativeResize="1">
          <a:picLocks noChangeAspect="1"/>
        </xdr:cNvPicPr>
      </xdr:nvPicPr>
      <xdr:blipFill>
        <a:blip r:embed="rId3"/>
        <a:stretch>
          <a:fillRect/>
        </a:stretch>
      </xdr:blipFill>
      <xdr:spPr>
        <a:xfrm>
          <a:off x="0" y="400050"/>
          <a:ext cx="1362075" cy="733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1790700</xdr:colOff>
      <xdr:row>0</xdr:row>
      <xdr:rowOff>38100</xdr:rowOff>
    </xdr:from>
    <xdr:to>
      <xdr:col>7</xdr:col>
      <xdr:colOff>2686050</xdr:colOff>
      <xdr:row>2</xdr:row>
      <xdr:rowOff>9525</xdr:rowOff>
    </xdr:to>
    <xdr:pic>
      <xdr:nvPicPr>
        <xdr:cNvPr id="1" name="Picture 325" descr="NHSlogoRGBgif"/>
        <xdr:cNvPicPr preferRelativeResize="1">
          <a:picLocks noChangeAspect="1"/>
        </xdr:cNvPicPr>
      </xdr:nvPicPr>
      <xdr:blipFill>
        <a:blip r:embed="rId1"/>
        <a:stretch>
          <a:fillRect/>
        </a:stretch>
      </xdr:blipFill>
      <xdr:spPr>
        <a:xfrm>
          <a:off x="10953750" y="38100"/>
          <a:ext cx="895350" cy="371475"/>
        </a:xfrm>
        <a:prstGeom prst="rect">
          <a:avLst/>
        </a:prstGeom>
        <a:noFill/>
        <a:ln w="9525" cmpd="sng">
          <a:noFill/>
        </a:ln>
      </xdr:spPr>
    </xdr:pic>
    <xdr:clientData/>
  </xdr:twoCellAnchor>
  <xdr:twoCellAnchor editAs="oneCell">
    <xdr:from>
      <xdr:col>0</xdr:col>
      <xdr:colOff>0</xdr:colOff>
      <xdr:row>2</xdr:row>
      <xdr:rowOff>0</xdr:rowOff>
    </xdr:from>
    <xdr:to>
      <xdr:col>0</xdr:col>
      <xdr:colOff>1362075</xdr:colOff>
      <xdr:row>5</xdr:row>
      <xdr:rowOff>123825</xdr:rowOff>
    </xdr:to>
    <xdr:pic>
      <xdr:nvPicPr>
        <xdr:cNvPr id="2" name="Picture 1"/>
        <xdr:cNvPicPr preferRelativeResize="1">
          <a:picLocks noChangeAspect="1"/>
        </xdr:cNvPicPr>
      </xdr:nvPicPr>
      <xdr:blipFill>
        <a:blip r:embed="rId2"/>
        <a:stretch>
          <a:fillRect/>
        </a:stretch>
      </xdr:blipFill>
      <xdr:spPr>
        <a:xfrm>
          <a:off x="0" y="400050"/>
          <a:ext cx="1362075" cy="7239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1809750</xdr:colOff>
      <xdr:row>0</xdr:row>
      <xdr:rowOff>28575</xdr:rowOff>
    </xdr:from>
    <xdr:to>
      <xdr:col>8</xdr:col>
      <xdr:colOff>0</xdr:colOff>
      <xdr:row>2</xdr:row>
      <xdr:rowOff>0</xdr:rowOff>
    </xdr:to>
    <xdr:pic>
      <xdr:nvPicPr>
        <xdr:cNvPr id="1" name="Picture 325" descr="NHSlogoRGBgif"/>
        <xdr:cNvPicPr preferRelativeResize="1">
          <a:picLocks noChangeAspect="1"/>
        </xdr:cNvPicPr>
      </xdr:nvPicPr>
      <xdr:blipFill>
        <a:blip r:embed="rId1"/>
        <a:stretch>
          <a:fillRect/>
        </a:stretch>
      </xdr:blipFill>
      <xdr:spPr>
        <a:xfrm>
          <a:off x="10848975" y="28575"/>
          <a:ext cx="904875" cy="371475"/>
        </a:xfrm>
        <a:prstGeom prst="rect">
          <a:avLst/>
        </a:prstGeom>
        <a:noFill/>
        <a:ln w="9525" cmpd="sng">
          <a:noFill/>
        </a:ln>
      </xdr:spPr>
    </xdr:pic>
    <xdr:clientData/>
  </xdr:twoCellAnchor>
  <xdr:twoCellAnchor editAs="oneCell">
    <xdr:from>
      <xdr:col>0</xdr:col>
      <xdr:colOff>0</xdr:colOff>
      <xdr:row>2</xdr:row>
      <xdr:rowOff>0</xdr:rowOff>
    </xdr:from>
    <xdr:to>
      <xdr:col>0</xdr:col>
      <xdr:colOff>1362075</xdr:colOff>
      <xdr:row>5</xdr:row>
      <xdr:rowOff>47625</xdr:rowOff>
    </xdr:to>
    <xdr:pic>
      <xdr:nvPicPr>
        <xdr:cNvPr id="2" name="Picture 1"/>
        <xdr:cNvPicPr preferRelativeResize="1">
          <a:picLocks noChangeAspect="1"/>
        </xdr:cNvPicPr>
      </xdr:nvPicPr>
      <xdr:blipFill>
        <a:blip r:embed="rId2"/>
        <a:stretch>
          <a:fillRect/>
        </a:stretch>
      </xdr:blipFill>
      <xdr:spPr>
        <a:xfrm>
          <a:off x="0" y="400050"/>
          <a:ext cx="1362075" cy="7334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1809750</xdr:colOff>
      <xdr:row>0</xdr:row>
      <xdr:rowOff>28575</xdr:rowOff>
    </xdr:from>
    <xdr:to>
      <xdr:col>7</xdr:col>
      <xdr:colOff>2714625</xdr:colOff>
      <xdr:row>2</xdr:row>
      <xdr:rowOff>0</xdr:rowOff>
    </xdr:to>
    <xdr:pic>
      <xdr:nvPicPr>
        <xdr:cNvPr id="1" name="Picture 313" descr="NHSlogoRGBgif"/>
        <xdr:cNvPicPr preferRelativeResize="1">
          <a:picLocks noChangeAspect="1"/>
        </xdr:cNvPicPr>
      </xdr:nvPicPr>
      <xdr:blipFill>
        <a:blip r:embed="rId1"/>
        <a:stretch>
          <a:fillRect/>
        </a:stretch>
      </xdr:blipFill>
      <xdr:spPr>
        <a:xfrm>
          <a:off x="10848975" y="28575"/>
          <a:ext cx="904875" cy="371475"/>
        </a:xfrm>
        <a:prstGeom prst="rect">
          <a:avLst/>
        </a:prstGeom>
        <a:noFill/>
        <a:ln w="9525" cmpd="sng">
          <a:noFill/>
        </a:ln>
      </xdr:spPr>
    </xdr:pic>
    <xdr:clientData/>
  </xdr:twoCellAnchor>
  <xdr:twoCellAnchor editAs="oneCell">
    <xdr:from>
      <xdr:col>0</xdr:col>
      <xdr:colOff>0</xdr:colOff>
      <xdr:row>2</xdr:row>
      <xdr:rowOff>0</xdr:rowOff>
    </xdr:from>
    <xdr:to>
      <xdr:col>0</xdr:col>
      <xdr:colOff>1362075</xdr:colOff>
      <xdr:row>5</xdr:row>
      <xdr:rowOff>47625</xdr:rowOff>
    </xdr:to>
    <xdr:pic>
      <xdr:nvPicPr>
        <xdr:cNvPr id="2" name="Picture 2"/>
        <xdr:cNvPicPr preferRelativeResize="1">
          <a:picLocks noChangeAspect="1"/>
        </xdr:cNvPicPr>
      </xdr:nvPicPr>
      <xdr:blipFill>
        <a:blip r:embed="rId2"/>
        <a:stretch>
          <a:fillRect/>
        </a:stretch>
      </xdr:blipFill>
      <xdr:spPr>
        <a:xfrm>
          <a:off x="0" y="400050"/>
          <a:ext cx="1362075" cy="7334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1819275</xdr:colOff>
      <xdr:row>0</xdr:row>
      <xdr:rowOff>28575</xdr:rowOff>
    </xdr:from>
    <xdr:to>
      <xdr:col>8</xdr:col>
      <xdr:colOff>0</xdr:colOff>
      <xdr:row>2</xdr:row>
      <xdr:rowOff>0</xdr:rowOff>
    </xdr:to>
    <xdr:pic>
      <xdr:nvPicPr>
        <xdr:cNvPr id="1" name="Picture 509" descr="NHSlogoRGBgif"/>
        <xdr:cNvPicPr preferRelativeResize="1">
          <a:picLocks noChangeAspect="1"/>
        </xdr:cNvPicPr>
      </xdr:nvPicPr>
      <xdr:blipFill>
        <a:blip r:embed="rId1"/>
        <a:stretch>
          <a:fillRect/>
        </a:stretch>
      </xdr:blipFill>
      <xdr:spPr>
        <a:xfrm>
          <a:off x="10868025" y="28575"/>
          <a:ext cx="904875" cy="371475"/>
        </a:xfrm>
        <a:prstGeom prst="rect">
          <a:avLst/>
        </a:prstGeom>
        <a:noFill/>
        <a:ln w="9525" cmpd="sng">
          <a:noFill/>
        </a:ln>
      </xdr:spPr>
    </xdr:pic>
    <xdr:clientData/>
  </xdr:twoCellAnchor>
  <xdr:twoCellAnchor editAs="oneCell">
    <xdr:from>
      <xdr:col>0</xdr:col>
      <xdr:colOff>0</xdr:colOff>
      <xdr:row>2</xdr:row>
      <xdr:rowOff>0</xdr:rowOff>
    </xdr:from>
    <xdr:to>
      <xdr:col>0</xdr:col>
      <xdr:colOff>1362075</xdr:colOff>
      <xdr:row>5</xdr:row>
      <xdr:rowOff>47625</xdr:rowOff>
    </xdr:to>
    <xdr:pic>
      <xdr:nvPicPr>
        <xdr:cNvPr id="2" name="Picture 1"/>
        <xdr:cNvPicPr preferRelativeResize="1">
          <a:picLocks noChangeAspect="1"/>
        </xdr:cNvPicPr>
      </xdr:nvPicPr>
      <xdr:blipFill>
        <a:blip r:embed="rId2"/>
        <a:stretch>
          <a:fillRect/>
        </a:stretch>
      </xdr:blipFill>
      <xdr:spPr>
        <a:xfrm>
          <a:off x="0" y="400050"/>
          <a:ext cx="1362075" cy="7334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1809750</xdr:colOff>
      <xdr:row>0</xdr:row>
      <xdr:rowOff>28575</xdr:rowOff>
    </xdr:from>
    <xdr:to>
      <xdr:col>7</xdr:col>
      <xdr:colOff>2714625</xdr:colOff>
      <xdr:row>2</xdr:row>
      <xdr:rowOff>0</xdr:rowOff>
    </xdr:to>
    <xdr:pic>
      <xdr:nvPicPr>
        <xdr:cNvPr id="1" name="Picture 508" descr="NHSlogoRGBgif"/>
        <xdr:cNvPicPr preferRelativeResize="1">
          <a:picLocks noChangeAspect="1"/>
        </xdr:cNvPicPr>
      </xdr:nvPicPr>
      <xdr:blipFill>
        <a:blip r:embed="rId1"/>
        <a:stretch>
          <a:fillRect/>
        </a:stretch>
      </xdr:blipFill>
      <xdr:spPr>
        <a:xfrm>
          <a:off x="10868025" y="28575"/>
          <a:ext cx="904875" cy="371475"/>
        </a:xfrm>
        <a:prstGeom prst="rect">
          <a:avLst/>
        </a:prstGeom>
        <a:noFill/>
        <a:ln w="9525" cmpd="sng">
          <a:noFill/>
        </a:ln>
      </xdr:spPr>
    </xdr:pic>
    <xdr:clientData/>
  </xdr:twoCellAnchor>
  <xdr:twoCellAnchor editAs="oneCell">
    <xdr:from>
      <xdr:col>0</xdr:col>
      <xdr:colOff>0</xdr:colOff>
      <xdr:row>2</xdr:row>
      <xdr:rowOff>0</xdr:rowOff>
    </xdr:from>
    <xdr:to>
      <xdr:col>0</xdr:col>
      <xdr:colOff>1362075</xdr:colOff>
      <xdr:row>5</xdr:row>
      <xdr:rowOff>47625</xdr:rowOff>
    </xdr:to>
    <xdr:pic>
      <xdr:nvPicPr>
        <xdr:cNvPr id="2" name="Picture 2"/>
        <xdr:cNvPicPr preferRelativeResize="1">
          <a:picLocks noChangeAspect="1"/>
        </xdr:cNvPicPr>
      </xdr:nvPicPr>
      <xdr:blipFill>
        <a:blip r:embed="rId2"/>
        <a:stretch>
          <a:fillRect/>
        </a:stretch>
      </xdr:blipFill>
      <xdr:spPr>
        <a:xfrm>
          <a:off x="0" y="400050"/>
          <a:ext cx="1362075"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nice.org.uk/guidance/ta441" TargetMode="External" /><Relationship Id="rId2" Type="http://schemas.openxmlformats.org/officeDocument/2006/relationships/hyperlink" Target="https://www.nice.org.uk/guidance/ta442" TargetMode="External" /><Relationship Id="rId3" Type="http://schemas.openxmlformats.org/officeDocument/2006/relationships/hyperlink" Target="https://www.nice.org.uk/guidance/ta443" TargetMode="External" /><Relationship Id="rId4" Type="http://schemas.openxmlformats.org/officeDocument/2006/relationships/hyperlink" Target="https://www.nice.org.uk/guidance/ta444" TargetMode="External" /><Relationship Id="rId5" Type="http://schemas.openxmlformats.org/officeDocument/2006/relationships/hyperlink" Target="https://www.nice.org.uk/guidance/ta445" TargetMode="External" /><Relationship Id="rId6" Type="http://schemas.openxmlformats.org/officeDocument/2006/relationships/hyperlink" Target="http://www.nice.org.uk/guidance/ta454" TargetMode="External" /><Relationship Id="rId7" Type="http://schemas.openxmlformats.org/officeDocument/2006/relationships/hyperlink" Target="https://www.nice.org.uk/guidance/ta453" TargetMode="External" /><Relationship Id="rId8" Type="http://schemas.openxmlformats.org/officeDocument/2006/relationships/hyperlink" Target="https://www.nice.org.uk/guidance/ta452" TargetMode="External" /><Relationship Id="rId9" Type="http://schemas.openxmlformats.org/officeDocument/2006/relationships/hyperlink" Target="https://www.nice.org.uk/guidance/ta446" TargetMode="External" /><Relationship Id="rId10" Type="http://schemas.openxmlformats.org/officeDocument/2006/relationships/hyperlink" Target="https://www.nice.org.uk/guidance/ta447" TargetMode="External" /><Relationship Id="rId11" Type="http://schemas.openxmlformats.org/officeDocument/2006/relationships/hyperlink" Target="https://www.nice.org.uk/guidance/ta448" TargetMode="External" /><Relationship Id="rId12" Type="http://schemas.openxmlformats.org/officeDocument/2006/relationships/hyperlink" Target="https://www.nice.org.uk/guidance/ta449" TargetMode="External" /><Relationship Id="rId13" Type="http://schemas.openxmlformats.org/officeDocument/2006/relationships/hyperlink" Target="https://www.nice.org.uk/guidance/ta450" TargetMode="External" /><Relationship Id="rId14" Type="http://schemas.openxmlformats.org/officeDocument/2006/relationships/hyperlink" Target="https://www.nice.org.uk/guidance/ta451" TargetMode="External" /><Relationship Id="rId15" Type="http://schemas.openxmlformats.org/officeDocument/2006/relationships/hyperlink" Target="https://www.nice.org.uk/guidance/ta455" TargetMode="External" /><Relationship Id="rId16" Type="http://schemas.openxmlformats.org/officeDocument/2006/relationships/hyperlink" Target="https://www.nice.org.uk/guidance/ta456" TargetMode="External" /><Relationship Id="rId17" Type="http://schemas.openxmlformats.org/officeDocument/2006/relationships/hyperlink" Target="https://www.nice.org.uk/guidance/ta457" TargetMode="External" /><Relationship Id="rId18" Type="http://schemas.openxmlformats.org/officeDocument/2006/relationships/hyperlink" Target="https://www.nice.org.uk/guidance/ta458" TargetMode="External" /><Relationship Id="rId19" Type="http://schemas.openxmlformats.org/officeDocument/2006/relationships/hyperlink" Target="https://www.nice.org.uk/guidance/ta459" TargetMode="External" /><Relationship Id="rId20" Type="http://schemas.openxmlformats.org/officeDocument/2006/relationships/hyperlink" Target="https://www.nice.org.uk/guidance/ta460" TargetMode="External" /><Relationship Id="rId21" Type="http://schemas.openxmlformats.org/officeDocument/2006/relationships/hyperlink" Target="https://www.nice.org.uk/guidance/ta461" TargetMode="External" /><Relationship Id="rId22" Type="http://schemas.openxmlformats.org/officeDocument/2006/relationships/hyperlink" Target="https://www.nice.org.uk/guidance/ta462" TargetMode="External" /><Relationship Id="rId23" Type="http://schemas.openxmlformats.org/officeDocument/2006/relationships/hyperlink" Target="https://www.nice.org.uk/guidance/ta160" TargetMode="External" /><Relationship Id="rId24" Type="http://schemas.openxmlformats.org/officeDocument/2006/relationships/hyperlink" Target="https://www.nice.org.uk/guidance/ta161" TargetMode="External" /><Relationship Id="rId25" Type="http://schemas.openxmlformats.org/officeDocument/2006/relationships/hyperlink" Target="https://www.nice.org.uk/guidance/ta190" TargetMode="External" /><Relationship Id="rId26" Type="http://schemas.openxmlformats.org/officeDocument/2006/relationships/hyperlink" Target="https://www.nice.org.uk/guidance/ta463" TargetMode="External" /><Relationship Id="rId27" Type="http://schemas.openxmlformats.org/officeDocument/2006/relationships/hyperlink" Target="https://www.nice.org.uk/guidance/ta464" TargetMode="External" /><Relationship Id="rId28" Type="http://schemas.openxmlformats.org/officeDocument/2006/relationships/hyperlink" Target="https://www.nice.org.uk/guidance/ta465" TargetMode="External" /><Relationship Id="rId29" Type="http://schemas.openxmlformats.org/officeDocument/2006/relationships/hyperlink" Target="https://www.nice.org.uk/guidance/ta476" TargetMode="External" /><Relationship Id="rId30" Type="http://schemas.openxmlformats.org/officeDocument/2006/relationships/hyperlink" Target="https://www.nice.org.uk/guidance/ta475" TargetMode="External" /><Relationship Id="rId31" Type="http://schemas.openxmlformats.org/officeDocument/2006/relationships/hyperlink" Target="https://www.nice.org.uk/guidance/ta474" TargetMode="External" /><Relationship Id="rId32" Type="http://schemas.openxmlformats.org/officeDocument/2006/relationships/hyperlink" Target="https://www.nice.org.uk/guidance/ta473" TargetMode="External" /><Relationship Id="rId33" Type="http://schemas.openxmlformats.org/officeDocument/2006/relationships/hyperlink" Target="https://www.nice.org.uk/guidance/ta472" TargetMode="External" /><Relationship Id="rId34" Type="http://schemas.openxmlformats.org/officeDocument/2006/relationships/hyperlink" Target="https://www.nice.org.uk/guidance/ta471" TargetMode="External" /><Relationship Id="rId35" Type="http://schemas.openxmlformats.org/officeDocument/2006/relationships/hyperlink" Target="https://www.nice.org.uk/guidance/ta470" TargetMode="External" /><Relationship Id="rId36" Type="http://schemas.openxmlformats.org/officeDocument/2006/relationships/hyperlink" Target="https://www.nice.org.uk/guidance/ta469" TargetMode="External" /><Relationship Id="rId37" Type="http://schemas.openxmlformats.org/officeDocument/2006/relationships/hyperlink" Target="https://www.nice.org.uk/guidance/ta468" TargetMode="External" /><Relationship Id="rId38" Type="http://schemas.openxmlformats.org/officeDocument/2006/relationships/hyperlink" Target="https://www.nice.org.uk/guidance/ta467" TargetMode="External" /><Relationship Id="rId39" Type="http://schemas.openxmlformats.org/officeDocument/2006/relationships/hyperlink" Target="https://www.nice.org.uk/guidance/ta466" TargetMode="External" /><Relationship Id="rId40" Type="http://schemas.openxmlformats.org/officeDocument/2006/relationships/hyperlink" Target="https://www.nice.org.uk/guidance/ta477" TargetMode="External" /><Relationship Id="rId41" Type="http://schemas.openxmlformats.org/officeDocument/2006/relationships/hyperlink" Target="https://www.nice.org.uk/guidance/ta478" TargetMode="External" /><Relationship Id="rId42" Type="http://schemas.openxmlformats.org/officeDocument/2006/relationships/hyperlink" Target="https://www.nice.org.uk/guidance/ta479" TargetMode="External" /><Relationship Id="rId43" Type="http://schemas.openxmlformats.org/officeDocument/2006/relationships/hyperlink" Target="https://www.nice.org.uk/guidance/ta480" TargetMode="External" /><Relationship Id="rId44" Type="http://schemas.openxmlformats.org/officeDocument/2006/relationships/hyperlink" Target="https://www.nice.org.uk/guidance/ta481" TargetMode="External" /><Relationship Id="rId45" Type="http://schemas.openxmlformats.org/officeDocument/2006/relationships/hyperlink" Target="https://www.nice.org.uk/guidance/ta482" TargetMode="External" /><Relationship Id="rId46" Type="http://schemas.openxmlformats.org/officeDocument/2006/relationships/hyperlink" Target="https://www.nice.org.uk/guidance/ta483" TargetMode="External" /><Relationship Id="rId47" Type="http://schemas.openxmlformats.org/officeDocument/2006/relationships/hyperlink" Target="https://www.nice.org.uk/guidance/ta484" TargetMode="External" /><Relationship Id="rId48" Type="http://schemas.openxmlformats.org/officeDocument/2006/relationships/hyperlink" Target="https://www.nice.org.uk/guidance/ta485" TargetMode="External" /><Relationship Id="rId49" Type="http://schemas.openxmlformats.org/officeDocument/2006/relationships/hyperlink" Target="https://www.nice.org.uk/guidance/ta486" TargetMode="External" /><Relationship Id="rId50" Type="http://schemas.openxmlformats.org/officeDocument/2006/relationships/hyperlink" Target="https://www.nice.org.uk/guidance/ta487" TargetMode="External" /><Relationship Id="rId51" Type="http://schemas.openxmlformats.org/officeDocument/2006/relationships/hyperlink" Target="https://www.nice.org.uk/guidance/ta488" TargetMode="External" /><Relationship Id="rId52" Type="http://schemas.openxmlformats.org/officeDocument/2006/relationships/hyperlink" Target="https://www.nice.org.uk/guidance/ta489" TargetMode="External" /><Relationship Id="rId53" Type="http://schemas.openxmlformats.org/officeDocument/2006/relationships/hyperlink" Target="https://www.nice.org.uk/guidance/ta490" TargetMode="External" /><Relationship Id="rId54" Type="http://schemas.openxmlformats.org/officeDocument/2006/relationships/hyperlink" Target="https://www.nice.org.uk/guidance/ta491" TargetMode="External" /><Relationship Id="rId55" Type="http://schemas.openxmlformats.org/officeDocument/2006/relationships/drawing" Target="../drawings/drawing1.xml" /><Relationship Id="rId5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guidance.nice.org.uk/TA169" TargetMode="External" /><Relationship Id="rId2" Type="http://schemas.openxmlformats.org/officeDocument/2006/relationships/hyperlink" Target="http://guidance.nice.org.uk/TA168" TargetMode="External" /><Relationship Id="rId3" Type="http://schemas.openxmlformats.org/officeDocument/2006/relationships/hyperlink" Target="http://guidance.nice.org.uk/TA164" TargetMode="External" /><Relationship Id="rId4" Type="http://schemas.openxmlformats.org/officeDocument/2006/relationships/hyperlink" Target="http://guidance.nice.org.uk/TA163" TargetMode="External" /><Relationship Id="rId5" Type="http://schemas.openxmlformats.org/officeDocument/2006/relationships/hyperlink" Target="http://guidance.nice.org.uk/TA162" TargetMode="External" /><Relationship Id="rId6" Type="http://schemas.openxmlformats.org/officeDocument/2006/relationships/hyperlink" Target="http://guidance.nice.org.uk/TA158" TargetMode="External" /><Relationship Id="rId7" Type="http://schemas.openxmlformats.org/officeDocument/2006/relationships/hyperlink" Target="http://guidance.nice.org.uk/TA157" TargetMode="External" /><Relationship Id="rId8" Type="http://schemas.openxmlformats.org/officeDocument/2006/relationships/hyperlink" Target="http://guidance.nice.org.uk/TA155" TargetMode="External" /><Relationship Id="rId9" Type="http://schemas.openxmlformats.org/officeDocument/2006/relationships/hyperlink" Target="http://guidance.nice.org.uk/TA156" TargetMode="External" /><Relationship Id="rId10" Type="http://schemas.openxmlformats.org/officeDocument/2006/relationships/hyperlink" Target="http://guidance.nice.org.uk/TA154" TargetMode="External" /><Relationship Id="rId11" Type="http://schemas.openxmlformats.org/officeDocument/2006/relationships/hyperlink" Target="http://guidance.nice.org.uk/TA153" TargetMode="External" /><Relationship Id="rId12" Type="http://schemas.openxmlformats.org/officeDocument/2006/relationships/hyperlink" Target="http://guidance.nice.org.uk/TA145" TargetMode="External" /><Relationship Id="rId13" Type="http://schemas.openxmlformats.org/officeDocument/2006/relationships/hyperlink" Target="http://guidance.nice.org.uk/TA146" TargetMode="External" /><Relationship Id="rId14" Type="http://schemas.openxmlformats.org/officeDocument/2006/relationships/hyperlink" Target="http://guidance.nice.org.uk/TA149" TargetMode="External" /><Relationship Id="rId15" Type="http://schemas.openxmlformats.org/officeDocument/2006/relationships/hyperlink" Target="http://guidance.nice.org.uk/TA148" TargetMode="External" /><Relationship Id="rId16" Type="http://schemas.openxmlformats.org/officeDocument/2006/relationships/hyperlink" Target="http://guidance.nice.org.uk/TA142" TargetMode="External" /><Relationship Id="rId17" Type="http://schemas.openxmlformats.org/officeDocument/2006/relationships/hyperlink" Target="http://guidance.nice.org.uk/TA143" TargetMode="External" /><Relationship Id="rId18" Type="http://schemas.openxmlformats.org/officeDocument/2006/relationships/hyperlink" Target="http://guidance.nice.org.uk/TA140" TargetMode="External" /><Relationship Id="rId19" Type="http://schemas.openxmlformats.org/officeDocument/2006/relationships/drawing" Target="../drawings/drawing10.xml" /><Relationship Id="rId20"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guidance.nice.org.uk/TA138" TargetMode="External" /><Relationship Id="rId2" Type="http://schemas.openxmlformats.org/officeDocument/2006/relationships/hyperlink" Target="http://guidance.nice.org.uk/TA137" TargetMode="External" /><Relationship Id="rId3" Type="http://schemas.openxmlformats.org/officeDocument/2006/relationships/hyperlink" Target="http://guidance.nice.org.uk/TA135" TargetMode="External" /><Relationship Id="rId4" Type="http://schemas.openxmlformats.org/officeDocument/2006/relationships/hyperlink" Target="http://guidance.nice.org.uk/TA134" TargetMode="External" /><Relationship Id="rId5" Type="http://schemas.openxmlformats.org/officeDocument/2006/relationships/hyperlink" Target="http://guidance.nice.org.uk/TA131" TargetMode="External" /><Relationship Id="rId6" Type="http://schemas.openxmlformats.org/officeDocument/2006/relationships/hyperlink" Target="http://guidance.nice.org.uk/TA133" TargetMode="External" /><Relationship Id="rId7" Type="http://schemas.openxmlformats.org/officeDocument/2006/relationships/hyperlink" Target="http://guidance.nice.org.uk/TA132" TargetMode="External" /><Relationship Id="rId8" Type="http://schemas.openxmlformats.org/officeDocument/2006/relationships/hyperlink" Target="http://guidance.nice.org.uk/TA129" TargetMode="External" /><Relationship Id="rId9" Type="http://schemas.openxmlformats.org/officeDocument/2006/relationships/hyperlink" Target="http://guidance.nice.org.uk/TA130" TargetMode="External" /><Relationship Id="rId10" Type="http://schemas.openxmlformats.org/officeDocument/2006/relationships/hyperlink" Target="http://guidance.nice.org.uk/TA124" TargetMode="External" /><Relationship Id="rId11" Type="http://schemas.openxmlformats.org/officeDocument/2006/relationships/hyperlink" Target="http://guidance.nice.org.uk/TA127" TargetMode="External" /><Relationship Id="rId12" Type="http://schemas.openxmlformats.org/officeDocument/2006/relationships/hyperlink" Target="http://guidance.nice.org.uk/TA123" TargetMode="External" /><Relationship Id="rId13" Type="http://schemas.openxmlformats.org/officeDocument/2006/relationships/hyperlink" Target="http://guidance.nice.org.uk/TA121" TargetMode="External" /><Relationship Id="rId14" Type="http://schemas.openxmlformats.org/officeDocument/2006/relationships/hyperlink" Target="http://guidance.nice.org.uk/TA122" TargetMode="External" /><Relationship Id="rId15" Type="http://schemas.openxmlformats.org/officeDocument/2006/relationships/drawing" Target="../drawings/drawing11.xml" /><Relationship Id="rId16"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guidance.nice.org.uk/TA119" TargetMode="External" /><Relationship Id="rId2" Type="http://schemas.openxmlformats.org/officeDocument/2006/relationships/hyperlink" Target="http://guidance.nice.org.uk/TA116" TargetMode="External" /><Relationship Id="rId3" Type="http://schemas.openxmlformats.org/officeDocument/2006/relationships/hyperlink" Target="http://guidance.nice.org.uk/TA118" TargetMode="External" /><Relationship Id="rId4" Type="http://schemas.openxmlformats.org/officeDocument/2006/relationships/hyperlink" Target="http://guidance.nice.org.uk/TA117" TargetMode="External" /><Relationship Id="rId5" Type="http://schemas.openxmlformats.org/officeDocument/2006/relationships/hyperlink" Target="http://guidance.nice.org.uk/TA114" TargetMode="External" /><Relationship Id="rId6" Type="http://schemas.openxmlformats.org/officeDocument/2006/relationships/hyperlink" Target="http://guidance.nice.org.uk/TA115" TargetMode="External" /><Relationship Id="rId7" Type="http://schemas.openxmlformats.org/officeDocument/2006/relationships/hyperlink" Target="http://guidance.nice.org.uk/TA112" TargetMode="External" /><Relationship Id="rId8" Type="http://schemas.openxmlformats.org/officeDocument/2006/relationships/hyperlink" Target="http://guidance.nice.org.uk/TA108" TargetMode="External" /><Relationship Id="rId9" Type="http://schemas.openxmlformats.org/officeDocument/2006/relationships/hyperlink" Target="http://guidance.nice.org.uk/TA107" TargetMode="External" /><Relationship Id="rId10" Type="http://schemas.openxmlformats.org/officeDocument/2006/relationships/hyperlink" Target="http://guidance.nice.org.uk/TA106" TargetMode="External" /><Relationship Id="rId11" Type="http://schemas.openxmlformats.org/officeDocument/2006/relationships/hyperlink" Target="http://guidance.nice.org.uk/TA103" TargetMode="External" /><Relationship Id="rId12" Type="http://schemas.openxmlformats.org/officeDocument/2006/relationships/hyperlink" Target="http://guidance.nice.org.uk/TA101" TargetMode="External" /><Relationship Id="rId13" Type="http://schemas.openxmlformats.org/officeDocument/2006/relationships/hyperlink" Target="http://guidance.nice.org.uk/TA100" TargetMode="External" /><Relationship Id="rId14" Type="http://schemas.openxmlformats.org/officeDocument/2006/relationships/hyperlink" Target="http://guidance.nice.org.uk/TA99" TargetMode="External" /><Relationship Id="rId15" Type="http://schemas.openxmlformats.org/officeDocument/2006/relationships/hyperlink" Target="http://www.nice.org.uk/guidance/index.jsp?action=byID&amp;o=12132" TargetMode="External" /><Relationship Id="rId16" Type="http://schemas.openxmlformats.org/officeDocument/2006/relationships/hyperlink" Target="http://guidance.nice.org.uk/TA109" TargetMode="External" /><Relationship Id="rId17" Type="http://schemas.openxmlformats.org/officeDocument/2006/relationships/hyperlink" Target="http://www.nice.org.uk/guidance/index.jsp?action=byID&amp;o=12132" TargetMode="External" /><Relationship Id="rId18" Type="http://schemas.openxmlformats.org/officeDocument/2006/relationships/hyperlink" Target="http://www.nice.org.uk/guidance/index.jsp?action=byID&amp;o=12132" TargetMode="External" /><Relationship Id="rId19" Type="http://schemas.openxmlformats.org/officeDocument/2006/relationships/drawing" Target="../drawings/drawing12.xml" /><Relationship Id="rId20"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guidance.nice.org.uk/TA98" TargetMode="External" /><Relationship Id="rId2" Type="http://schemas.openxmlformats.org/officeDocument/2006/relationships/hyperlink" Target="http://guidance.nice.org.uk/TA96" TargetMode="External" /><Relationship Id="rId3" Type="http://schemas.openxmlformats.org/officeDocument/2006/relationships/hyperlink" Target="http://guidance.nice.org.uk/TA94" TargetMode="External" /><Relationship Id="rId4" Type="http://schemas.openxmlformats.org/officeDocument/2006/relationships/hyperlink" Target="http://guidance.nice.org.uk/TA91" TargetMode="External" /><Relationship Id="rId5" Type="http://schemas.openxmlformats.org/officeDocument/2006/relationships/hyperlink" Target="http://guidance.nice.org.uk/TA86" TargetMode="External" /><Relationship Id="rId6" Type="http://schemas.openxmlformats.org/officeDocument/2006/relationships/hyperlink" Target="http://guidance.nice.org.uk/TA85" TargetMode="External" /><Relationship Id="rId7" Type="http://schemas.openxmlformats.org/officeDocument/2006/relationships/hyperlink" Target="http://guidance.nice.org.uk/TA81" TargetMode="External" /><Relationship Id="rId8" Type="http://schemas.openxmlformats.org/officeDocument/2006/relationships/hyperlink" Target="http://guidance.nice.org.uk/TA82" TargetMode="External" /><Relationship Id="rId9" Type="http://schemas.openxmlformats.org/officeDocument/2006/relationships/hyperlink" Target="http://guidance.nice.org.uk/TA77" TargetMode="External" /><Relationship Id="rId10" Type="http://schemas.openxmlformats.org/officeDocument/2006/relationships/hyperlink" Target="http://guidance.nice.org.uk/TA75" TargetMode="External" /><Relationship Id="rId11" Type="http://schemas.openxmlformats.org/officeDocument/2006/relationships/hyperlink" Target="http://guidance.nice.org.uk/TA70" TargetMode="External" /><Relationship Id="rId12" Type="http://schemas.openxmlformats.org/officeDocument/2006/relationships/hyperlink" Target="http://guidance.nice.org.uk/TA68" TargetMode="External" /><Relationship Id="rId13" Type="http://schemas.openxmlformats.org/officeDocument/2006/relationships/hyperlink" Target="http://guidance.nice.org.uk/TA65" TargetMode="External" /><Relationship Id="rId14" Type="http://schemas.openxmlformats.org/officeDocument/2006/relationships/hyperlink" Target="http://guidance.nice.org.uk/TA64" TargetMode="External" /><Relationship Id="rId15" Type="http://schemas.openxmlformats.org/officeDocument/2006/relationships/hyperlink" Target="http://guidance.nice.org.uk/TA61" TargetMode="External" /><Relationship Id="rId16" Type="http://schemas.openxmlformats.org/officeDocument/2006/relationships/hyperlink" Target="http://guidance.nice.org.uk/TA55" TargetMode="External" /><Relationship Id="rId17" Type="http://schemas.openxmlformats.org/officeDocument/2006/relationships/hyperlink" Target="http://guidance.nice.org.uk/TA53" TargetMode="External" /><Relationship Id="rId18" Type="http://schemas.openxmlformats.org/officeDocument/2006/relationships/hyperlink" Target="http://guidance.nice.org.uk/TA52" TargetMode="External" /><Relationship Id="rId19" Type="http://schemas.openxmlformats.org/officeDocument/2006/relationships/hyperlink" Target="http://guidance.nice.org.uk/TA47" TargetMode="External" /><Relationship Id="rId20" Type="http://schemas.openxmlformats.org/officeDocument/2006/relationships/hyperlink" Target="http://guidance.nice.org.uk/TA35" TargetMode="External" /><Relationship Id="rId21" Type="http://schemas.openxmlformats.org/officeDocument/2006/relationships/hyperlink" Target="http://guidance.nice.org.uk/TA38" TargetMode="External" /><Relationship Id="rId22" Type="http://schemas.openxmlformats.org/officeDocument/2006/relationships/hyperlink" Target="http://guidance.nice.org.uk/TA34" TargetMode="External" /><Relationship Id="rId23" Type="http://schemas.openxmlformats.org/officeDocument/2006/relationships/hyperlink" Target="http://guidance.nice.org.uk/TA32" TargetMode="External" /><Relationship Id="rId24" Type="http://schemas.openxmlformats.org/officeDocument/2006/relationships/hyperlink" Target="http://guidance.nice.org.uk/TA29" TargetMode="External" /><Relationship Id="rId25" Type="http://schemas.openxmlformats.org/officeDocument/2006/relationships/hyperlink" Target="http://guidance.nice.org.uk/TA25" TargetMode="External" /><Relationship Id="rId26" Type="http://schemas.openxmlformats.org/officeDocument/2006/relationships/hyperlink" Target="http://guidance.nice.org.uk/TA23" TargetMode="External" /><Relationship Id="rId27" Type="http://schemas.openxmlformats.org/officeDocument/2006/relationships/hyperlink" Target="http://guidance.nice.org.uk/TA20" TargetMode="External" /><Relationship Id="rId28" Type="http://schemas.openxmlformats.org/officeDocument/2006/relationships/hyperlink" Target="http://guidance.nice.org.uk/TA10" TargetMode="External" /><Relationship Id="rId29" Type="http://schemas.openxmlformats.org/officeDocument/2006/relationships/hyperlink" Target="http://www.nice.org.uk/guidance/index.jsp?action=byID&amp;o=12165" TargetMode="External" /><Relationship Id="rId30" Type="http://schemas.openxmlformats.org/officeDocument/2006/relationships/drawing" Target="../drawings/drawing13.xml" /><Relationship Id="rId3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nice.org.uk/guidance/ta389" TargetMode="External" /><Relationship Id="rId2" Type="http://schemas.openxmlformats.org/officeDocument/2006/relationships/hyperlink" Target="https://www.nice.org.uk/guidance/ta387" TargetMode="External" /><Relationship Id="rId3" Type="http://schemas.openxmlformats.org/officeDocument/2006/relationships/hyperlink" Target="https://www.nice.org.uk/guidance/ta388" TargetMode="External" /><Relationship Id="rId4" Type="http://schemas.openxmlformats.org/officeDocument/2006/relationships/hyperlink" Target="https://www.nice.org.uk/guidance/ta391" TargetMode="External" /><Relationship Id="rId5" Type="http://schemas.openxmlformats.org/officeDocument/2006/relationships/hyperlink" Target="https://www.nice.org.uk/guidance/ta390" TargetMode="External" /><Relationship Id="rId6" Type="http://schemas.openxmlformats.org/officeDocument/2006/relationships/hyperlink" Target="https://www.nice.org.uk/guidance/ta397" TargetMode="External" /><Relationship Id="rId7" Type="http://schemas.openxmlformats.org/officeDocument/2006/relationships/hyperlink" Target="https://www.nice.org.uk/guidance/ta396" TargetMode="External" /><Relationship Id="rId8" Type="http://schemas.openxmlformats.org/officeDocument/2006/relationships/hyperlink" Target="https://www.nice.org.uk/guidance/ta395" TargetMode="External" /><Relationship Id="rId9" Type="http://schemas.openxmlformats.org/officeDocument/2006/relationships/hyperlink" Target="https://www.nice.org.uk/guidance/ta394" TargetMode="External" /><Relationship Id="rId10" Type="http://schemas.openxmlformats.org/officeDocument/2006/relationships/hyperlink" Target="https://www.nice.org.uk/guidance/ta393" TargetMode="External" /><Relationship Id="rId11" Type="http://schemas.openxmlformats.org/officeDocument/2006/relationships/hyperlink" Target="https://www.nice.org.uk/guidance/ta392" TargetMode="External" /><Relationship Id="rId12" Type="http://schemas.openxmlformats.org/officeDocument/2006/relationships/hyperlink" Target="https://www.nice.org.uk/guidance/ta400" TargetMode="External" /><Relationship Id="rId13" Type="http://schemas.openxmlformats.org/officeDocument/2006/relationships/hyperlink" Target="https://www.nice.org.uk/guidance/ta399" TargetMode="External" /><Relationship Id="rId14" Type="http://schemas.openxmlformats.org/officeDocument/2006/relationships/hyperlink" Target="https://www.nice.org.uk/guidance/ta398" TargetMode="External" /><Relationship Id="rId15" Type="http://schemas.openxmlformats.org/officeDocument/2006/relationships/hyperlink" Target="https://www.nice.org.uk/guidance/ta387" TargetMode="External" /><Relationship Id="rId16" Type="http://schemas.openxmlformats.org/officeDocument/2006/relationships/hyperlink" Target="https://www.nice.org.uk/guidance/ta259" TargetMode="External" /><Relationship Id="rId17" Type="http://schemas.openxmlformats.org/officeDocument/2006/relationships/hyperlink" Target="https://www.nice.org.uk/guidance/ta405" TargetMode="External" /><Relationship Id="rId18" Type="http://schemas.openxmlformats.org/officeDocument/2006/relationships/hyperlink" Target="https://www.nice.org.uk/guidance/ta404" TargetMode="External" /><Relationship Id="rId19" Type="http://schemas.openxmlformats.org/officeDocument/2006/relationships/hyperlink" Target="https://www.nice.org.uk/guidance/ta403" TargetMode="External" /><Relationship Id="rId20" Type="http://schemas.openxmlformats.org/officeDocument/2006/relationships/hyperlink" Target="https://www.nice.org.uk/guidance/ta402" TargetMode="External" /><Relationship Id="rId21" Type="http://schemas.openxmlformats.org/officeDocument/2006/relationships/hyperlink" Target="https://www.nice.org.uk/guidance/ta401" TargetMode="External" /><Relationship Id="rId22" Type="http://schemas.openxmlformats.org/officeDocument/2006/relationships/hyperlink" Target="https://www.nice.org.uk/guidance/ta391" TargetMode="External" /><Relationship Id="rId23" Type="http://schemas.openxmlformats.org/officeDocument/2006/relationships/hyperlink" Target="https://www.nice.org.uk/guidance/ta412" TargetMode="External" /><Relationship Id="rId24" Type="http://schemas.openxmlformats.org/officeDocument/2006/relationships/hyperlink" Target="https://www.nice.org.uk/guidance/ta411" TargetMode="External" /><Relationship Id="rId25" Type="http://schemas.openxmlformats.org/officeDocument/2006/relationships/hyperlink" Target="https://www.nice.org.uk/guidance/ta410" TargetMode="External" /><Relationship Id="rId26" Type="http://schemas.openxmlformats.org/officeDocument/2006/relationships/hyperlink" Target="https://www.nice.org.uk/guidance/ta408" TargetMode="External" /><Relationship Id="rId27" Type="http://schemas.openxmlformats.org/officeDocument/2006/relationships/hyperlink" Target="https://www.nice.org.uk/guidance/ta407" TargetMode="External" /><Relationship Id="rId28" Type="http://schemas.openxmlformats.org/officeDocument/2006/relationships/hyperlink" Target="https://www.nice.org.uk/guidance/ta406" TargetMode="External" /><Relationship Id="rId29" Type="http://schemas.openxmlformats.org/officeDocument/2006/relationships/hyperlink" Target="https://www.nice.org.uk/guidance/ta420" TargetMode="External" /><Relationship Id="rId30" Type="http://schemas.openxmlformats.org/officeDocument/2006/relationships/hyperlink" Target="https://www.nice.org.uk/guidance/ta421" TargetMode="External" /><Relationship Id="rId31" Type="http://schemas.openxmlformats.org/officeDocument/2006/relationships/hyperlink" Target="https://www.nice.org.uk/guidance/ta422" TargetMode="External" /><Relationship Id="rId32" Type="http://schemas.openxmlformats.org/officeDocument/2006/relationships/hyperlink" Target="https://www.nice.org.uk/guidance/ta423" TargetMode="External" /><Relationship Id="rId33" Type="http://schemas.openxmlformats.org/officeDocument/2006/relationships/hyperlink" Target="https://www.nice.org.uk/guidance/ta424" TargetMode="External" /><Relationship Id="rId34" Type="http://schemas.openxmlformats.org/officeDocument/2006/relationships/hyperlink" Target="https://www.nice.org.uk/guidance/ta425" TargetMode="External" /><Relationship Id="rId35" Type="http://schemas.openxmlformats.org/officeDocument/2006/relationships/hyperlink" Target="https://www.nice.org.uk/guidance/ta426" TargetMode="External" /><Relationship Id="rId36" Type="http://schemas.openxmlformats.org/officeDocument/2006/relationships/hyperlink" Target="https://www.nice.org.uk/guidance/ta419" TargetMode="External" /><Relationship Id="rId37" Type="http://schemas.openxmlformats.org/officeDocument/2006/relationships/hyperlink" Target="https://www.nice.org.uk/guidance/ta418" TargetMode="External" /><Relationship Id="rId38" Type="http://schemas.openxmlformats.org/officeDocument/2006/relationships/hyperlink" Target="https://www.nice.org.uk/guidance/ta417" TargetMode="External" /><Relationship Id="rId39" Type="http://schemas.openxmlformats.org/officeDocument/2006/relationships/hyperlink" Target="https://www.nice.org.uk/guidance/ta416" TargetMode="External" /><Relationship Id="rId40" Type="http://schemas.openxmlformats.org/officeDocument/2006/relationships/hyperlink" Target="https://www.nice.org.uk/guidance/ta415" TargetMode="External" /><Relationship Id="rId41" Type="http://schemas.openxmlformats.org/officeDocument/2006/relationships/hyperlink" Target="https://www.nice.org.uk/guidance/ta414" TargetMode="External" /><Relationship Id="rId42" Type="http://schemas.openxmlformats.org/officeDocument/2006/relationships/hyperlink" Target="https://www.nice.org.uk/guidance/ta413" TargetMode="External" /><Relationship Id="rId43" Type="http://schemas.openxmlformats.org/officeDocument/2006/relationships/hyperlink" Target="https://www.nice.org.uk/guidance/ta427" TargetMode="External" /><Relationship Id="rId44" Type="http://schemas.openxmlformats.org/officeDocument/2006/relationships/hyperlink" Target="https://www.nice.org.uk/guidance/ta428" TargetMode="External" /><Relationship Id="rId45" Type="http://schemas.openxmlformats.org/officeDocument/2006/relationships/hyperlink" Target="https://www.nice.org.uk/guidance/ta429" TargetMode="External" /><Relationship Id="rId46" Type="http://schemas.openxmlformats.org/officeDocument/2006/relationships/hyperlink" Target="https://www.nice.org.uk/guidance/ta430" TargetMode="External" /><Relationship Id="rId47" Type="http://schemas.openxmlformats.org/officeDocument/2006/relationships/hyperlink" Target="https://www.nice.org.uk/guidance/ta431" TargetMode="External" /><Relationship Id="rId48" Type="http://schemas.openxmlformats.org/officeDocument/2006/relationships/hyperlink" Target="https://www.nice.org.uk/guidance/ta432" TargetMode="External" /><Relationship Id="rId49" Type="http://schemas.openxmlformats.org/officeDocument/2006/relationships/hyperlink" Target="https://www.nice.org.uk/guidance/ta433" TargetMode="External" /><Relationship Id="rId50" Type="http://schemas.openxmlformats.org/officeDocument/2006/relationships/hyperlink" Target="https://www.nice.org.uk/guidance/ta434" TargetMode="External" /><Relationship Id="rId51" Type="http://schemas.openxmlformats.org/officeDocument/2006/relationships/hyperlink" Target="Tenofovir%20alafenamide%20for%20treating%20chronic%20hepatitis%20B%20(terminated%20appraisal)" TargetMode="External" /><Relationship Id="rId52" Type="http://schemas.openxmlformats.org/officeDocument/2006/relationships/hyperlink" Target="https://www.nice.org.uk/guidance/ta436" TargetMode="External" /><Relationship Id="rId53" Type="http://schemas.openxmlformats.org/officeDocument/2006/relationships/hyperlink" Target="https://www.nice.org.uk/guidance/ta437" TargetMode="External" /><Relationship Id="rId54" Type="http://schemas.openxmlformats.org/officeDocument/2006/relationships/hyperlink" Target="https://www.nice.org.uk/guidance/ta438" TargetMode="External" /><Relationship Id="rId55" Type="http://schemas.openxmlformats.org/officeDocument/2006/relationships/hyperlink" Target="https://www.nice.org.uk/guidance/ta439" TargetMode="External" /><Relationship Id="rId56" Type="http://schemas.openxmlformats.org/officeDocument/2006/relationships/drawing" Target="../drawings/drawing2.xml" /><Relationship Id="rId5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nice.org.uk/guidance/ta342" TargetMode="External" /><Relationship Id="rId2" Type="http://schemas.openxmlformats.org/officeDocument/2006/relationships/hyperlink" Target="http://www.nice.org.uk/guidance/ta340" TargetMode="External" /><Relationship Id="rId3" Type="http://schemas.openxmlformats.org/officeDocument/2006/relationships/hyperlink" Target="http://www.nice.org.uk/guidance/ta339" TargetMode="External" /><Relationship Id="rId4" Type="http://schemas.openxmlformats.org/officeDocument/2006/relationships/hyperlink" Target="http://www.nice.org.uk/guidance/ta344" TargetMode="External" /><Relationship Id="rId5" Type="http://schemas.openxmlformats.org/officeDocument/2006/relationships/hyperlink" Target="http://www.nice.org.uk/guidance/ta343" TargetMode="External" /><Relationship Id="rId6" Type="http://schemas.openxmlformats.org/officeDocument/2006/relationships/hyperlink" Target="http://www.nice.org.uk/guidance/ta341" TargetMode="External" /><Relationship Id="rId7" Type="http://schemas.openxmlformats.org/officeDocument/2006/relationships/hyperlink" Target="http://www.nice.org.uk/guidance/ta350" TargetMode="External" /><Relationship Id="rId8" Type="http://schemas.openxmlformats.org/officeDocument/2006/relationships/hyperlink" Target="http://www.nice.org.uk/guidance/ta347" TargetMode="External" /><Relationship Id="rId9" Type="http://schemas.openxmlformats.org/officeDocument/2006/relationships/hyperlink" Target="http://www.nice.org.uk/guidance/ta345" TargetMode="External" /><Relationship Id="rId10" Type="http://schemas.openxmlformats.org/officeDocument/2006/relationships/hyperlink" Target="http://www.nice.org.uk/guidance/ta348" TargetMode="External" /><Relationship Id="rId11" Type="http://schemas.openxmlformats.org/officeDocument/2006/relationships/hyperlink" Target="http://www.nice.org.uk/guidance/ta349" TargetMode="External" /><Relationship Id="rId12" Type="http://schemas.openxmlformats.org/officeDocument/2006/relationships/hyperlink" Target="http://www.nice.org.uk/guidance/ta351" TargetMode="External" /><Relationship Id="rId13" Type="http://schemas.openxmlformats.org/officeDocument/2006/relationships/hyperlink" Target="http://www.nice.org.uk/guidance/ta346" TargetMode="External" /><Relationship Id="rId14" Type="http://schemas.openxmlformats.org/officeDocument/2006/relationships/hyperlink" Target="http://www.nice.org.uk/guidance/ta352" TargetMode="External" /><Relationship Id="rId15" Type="http://schemas.openxmlformats.org/officeDocument/2006/relationships/hyperlink" Target="http://www.nice.org.uk/guidance/ta354" TargetMode="External" /><Relationship Id="rId16" Type="http://schemas.openxmlformats.org/officeDocument/2006/relationships/hyperlink" Target="http://www.nice.org.uk/guidance/ta353" TargetMode="External" /><Relationship Id="rId17" Type="http://schemas.openxmlformats.org/officeDocument/2006/relationships/hyperlink" Target="http://www.nice.org.uk/guidance/ta356" TargetMode="External" /><Relationship Id="rId18" Type="http://schemas.openxmlformats.org/officeDocument/2006/relationships/hyperlink" Target="http://www.nice.org.uk/guidance/ta355" TargetMode="External" /><Relationship Id="rId19" Type="http://schemas.openxmlformats.org/officeDocument/2006/relationships/hyperlink" Target="http://www.nice.org.uk/guidance/ta357" TargetMode="External" /><Relationship Id="rId20" Type="http://schemas.openxmlformats.org/officeDocument/2006/relationships/hyperlink" Target="http://www.nice.org.uk/guidance/ta358" TargetMode="External" /><Relationship Id="rId21" Type="http://schemas.openxmlformats.org/officeDocument/2006/relationships/hyperlink" Target="http://www.nice.org.uk/guidance/ta361" TargetMode="External" /><Relationship Id="rId22" Type="http://schemas.openxmlformats.org/officeDocument/2006/relationships/hyperlink" Target="http://www.nice.org.uk/guidance/ta362" TargetMode="External" /><Relationship Id="rId23" Type="http://schemas.openxmlformats.org/officeDocument/2006/relationships/hyperlink" Target="http://www.nice.org.uk/guidance/ta360" TargetMode="External" /><Relationship Id="rId24" Type="http://schemas.openxmlformats.org/officeDocument/2006/relationships/hyperlink" Target="http://www.nice.org.uk/guidance/ta367" TargetMode="External" /><Relationship Id="rId25" Type="http://schemas.openxmlformats.org/officeDocument/2006/relationships/hyperlink" Target="http://www.nice.org.uk/guidance/ta366" TargetMode="External" /><Relationship Id="rId26" Type="http://schemas.openxmlformats.org/officeDocument/2006/relationships/hyperlink" Target="http://www.nice.org.uk/guidance/ta365" TargetMode="External" /><Relationship Id="rId27" Type="http://schemas.openxmlformats.org/officeDocument/2006/relationships/hyperlink" Target="http://www.nice.org.uk/guidance/ta363" TargetMode="External" /><Relationship Id="rId28" Type="http://schemas.openxmlformats.org/officeDocument/2006/relationships/hyperlink" Target="http://www.nice.org.uk/guidance/ta364" TargetMode="External" /><Relationship Id="rId29" Type="http://schemas.openxmlformats.org/officeDocument/2006/relationships/hyperlink" Target="http://www.nice.org.uk/guidance/ta368" TargetMode="External" /><Relationship Id="rId30" Type="http://schemas.openxmlformats.org/officeDocument/2006/relationships/hyperlink" Target="http://www.nice.org.uk/guidance/ta359" TargetMode="External" /><Relationship Id="rId31" Type="http://schemas.openxmlformats.org/officeDocument/2006/relationships/hyperlink" Target="http://www.nice.org.uk/guidance/ta371" TargetMode="External" /><Relationship Id="rId32" Type="http://schemas.openxmlformats.org/officeDocument/2006/relationships/hyperlink" Target="http://www.nice.org.uk/guidance/ta374/evidence" TargetMode="External" /><Relationship Id="rId33" Type="http://schemas.openxmlformats.org/officeDocument/2006/relationships/hyperlink" Target="http://www.nice.org.uk/guidance/ta369" TargetMode="External" /><Relationship Id="rId34" Type="http://schemas.openxmlformats.org/officeDocument/2006/relationships/hyperlink" Target="http://www.nice.org.uk/guidance/ta370" TargetMode="External" /><Relationship Id="rId35" Type="http://schemas.openxmlformats.org/officeDocument/2006/relationships/hyperlink" Target="http://www.nice.org.uk/guidance/ta372" TargetMode="External" /><Relationship Id="rId36" Type="http://schemas.openxmlformats.org/officeDocument/2006/relationships/hyperlink" Target="http://www.nice.org.uk/guidance/ta373" TargetMode="External" /><Relationship Id="rId37" Type="http://schemas.openxmlformats.org/officeDocument/2006/relationships/hyperlink" Target="http://www.nice.org.uk/guidance/ta378" TargetMode="External" /><Relationship Id="rId38" Type="http://schemas.openxmlformats.org/officeDocument/2006/relationships/hyperlink" Target="http://www.nice.org.uk/guidance/ta376" TargetMode="External" /><Relationship Id="rId39" Type="http://schemas.openxmlformats.org/officeDocument/2006/relationships/hyperlink" Target="http://www.nice.org.uk/guidance/ta381" TargetMode="External" /><Relationship Id="rId40" Type="http://schemas.openxmlformats.org/officeDocument/2006/relationships/hyperlink" Target="http://www.nice.org.uk/guidance/ta379" TargetMode="External" /><Relationship Id="rId41" Type="http://schemas.openxmlformats.org/officeDocument/2006/relationships/hyperlink" Target="http://www.nice.org.uk/guidance/ta377" TargetMode="External" /><Relationship Id="rId42" Type="http://schemas.openxmlformats.org/officeDocument/2006/relationships/hyperlink" Target="http://www.nice.org.uk/guidance/ta382" TargetMode="External" /><Relationship Id="rId43" Type="http://schemas.openxmlformats.org/officeDocument/2006/relationships/hyperlink" Target="http://www.nice.org.uk/guidance/ta375" TargetMode="External" /><Relationship Id="rId44" Type="http://schemas.openxmlformats.org/officeDocument/2006/relationships/hyperlink" Target="http://www.nice.org.uk/guidance/ta383" TargetMode="External" /><Relationship Id="rId45" Type="http://schemas.openxmlformats.org/officeDocument/2006/relationships/hyperlink" Target="http://www.nice.org.uk/guidance/ta384" TargetMode="External" /><Relationship Id="rId46" Type="http://schemas.openxmlformats.org/officeDocument/2006/relationships/hyperlink" Target="http://www.nice.org.uk/guidance/ta385" TargetMode="External" /><Relationship Id="rId47" Type="http://schemas.openxmlformats.org/officeDocument/2006/relationships/hyperlink" Target="https://www.nice.org.uk/guidance/ta386" TargetMode="External" /><Relationship Id="rId48" Type="http://schemas.openxmlformats.org/officeDocument/2006/relationships/drawing" Target="../drawings/drawing3.xml" /><Relationship Id="rId49"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guidance.nice.org.uk/TA311" TargetMode="External" /><Relationship Id="rId2" Type="http://schemas.openxmlformats.org/officeDocument/2006/relationships/hyperlink" Target="http://guidance.nice.org.uk/TA309" TargetMode="External" /><Relationship Id="rId3" Type="http://schemas.openxmlformats.org/officeDocument/2006/relationships/hyperlink" Target="http://guidance.nice.org.uk/TA310" TargetMode="External" /><Relationship Id="rId4" Type="http://schemas.openxmlformats.org/officeDocument/2006/relationships/hyperlink" Target="http://guidance.nice.org.uk/TA312" TargetMode="External" /><Relationship Id="rId5" Type="http://schemas.openxmlformats.org/officeDocument/2006/relationships/hyperlink" Target="http://guidance.nice.org.uk/TA313" TargetMode="External" /><Relationship Id="rId6" Type="http://schemas.openxmlformats.org/officeDocument/2006/relationships/hyperlink" Target="http://www.nice.org.uk/Guidance/TA315" TargetMode="External" /><Relationship Id="rId7" Type="http://schemas.openxmlformats.org/officeDocument/2006/relationships/hyperlink" Target="http://www.nice.org.uk/Guidance/TA316" TargetMode="External" /><Relationship Id="rId8" Type="http://schemas.openxmlformats.org/officeDocument/2006/relationships/hyperlink" Target="http://www.nice.org.uk/Guidance/TA317" TargetMode="External" /><Relationship Id="rId9" Type="http://schemas.openxmlformats.org/officeDocument/2006/relationships/hyperlink" Target="http://www.nice.org.uk/Guidance/TA318" TargetMode="External" /><Relationship Id="rId10" Type="http://schemas.openxmlformats.org/officeDocument/2006/relationships/hyperlink" Target="http://www.nice.org.uk/Guidance/TA319" TargetMode="External" /><Relationship Id="rId11" Type="http://schemas.openxmlformats.org/officeDocument/2006/relationships/hyperlink" Target="http://www.nice.org.uk/guidance/TA320" TargetMode="External" /><Relationship Id="rId12" Type="http://schemas.openxmlformats.org/officeDocument/2006/relationships/hyperlink" Target="http://www.nice.org.uk/guidance/ta322" TargetMode="External" /><Relationship Id="rId13" Type="http://schemas.openxmlformats.org/officeDocument/2006/relationships/hyperlink" Target="http://www.nice.org.uk/guidance/ta321" TargetMode="External" /><Relationship Id="rId14" Type="http://schemas.openxmlformats.org/officeDocument/2006/relationships/hyperlink" Target="http://www.nice.org.uk/guidance/ta325/chapter/1-guidance" TargetMode="External" /><Relationship Id="rId15" Type="http://schemas.openxmlformats.org/officeDocument/2006/relationships/hyperlink" Target="http://www.nice.org.uk/guidance/ta326" TargetMode="External" /><Relationship Id="rId16" Type="http://schemas.openxmlformats.org/officeDocument/2006/relationships/hyperlink" Target="ftn.footnote_1" TargetMode="External" /><Relationship Id="rId17" Type="http://schemas.openxmlformats.org/officeDocument/2006/relationships/hyperlink" Target="http://www.nice.org.uk/guidance/ta323" TargetMode="External" /><Relationship Id="rId18" Type="http://schemas.openxmlformats.org/officeDocument/2006/relationships/hyperlink" Target="http://www.nice.org.uk/guidance/ta328" TargetMode="External" /><Relationship Id="rId19" Type="http://schemas.openxmlformats.org/officeDocument/2006/relationships/hyperlink" Target="http://www.nice.org.uk/guidance/ta329" TargetMode="External" /><Relationship Id="rId20" Type="http://schemas.openxmlformats.org/officeDocument/2006/relationships/hyperlink" Target="http://www.nice.org.uk/guidance/ta330" TargetMode="External" /><Relationship Id="rId21" Type="http://schemas.openxmlformats.org/officeDocument/2006/relationships/hyperlink" Target="http://www.nice.org.uk/guidance/ta332" TargetMode="External" /><Relationship Id="rId22" Type="http://schemas.openxmlformats.org/officeDocument/2006/relationships/hyperlink" Target="http://www.nice.org.uk/guidance/ta331" TargetMode="External" /><Relationship Id="rId23" Type="http://schemas.openxmlformats.org/officeDocument/2006/relationships/hyperlink" Target="http://www.nice.org.uk/guidance/ta334" TargetMode="External" /><Relationship Id="rId24" Type="http://schemas.openxmlformats.org/officeDocument/2006/relationships/hyperlink" Target="https://www.nice.org.uk/guidance/ta333" TargetMode="External" /><Relationship Id="rId25" Type="http://schemas.openxmlformats.org/officeDocument/2006/relationships/hyperlink" Target="http://www.nice.org.uk/guidance/ta335" TargetMode="External" /><Relationship Id="rId26" Type="http://schemas.openxmlformats.org/officeDocument/2006/relationships/hyperlink" Target="http://www.nice.org.uk/guidance/ta337" TargetMode="External" /><Relationship Id="rId27" Type="http://schemas.openxmlformats.org/officeDocument/2006/relationships/hyperlink" Target="http://www.nice.org.uk/guidance/ta338" TargetMode="External" /><Relationship Id="rId28" Type="http://schemas.openxmlformats.org/officeDocument/2006/relationships/hyperlink" Target="http://www.nice.org.uk/guidance/ta336" TargetMode="External" /><Relationship Id="rId29" Type="http://schemas.openxmlformats.org/officeDocument/2006/relationships/hyperlink" Target="http://www.nice.org.uk/guidance/ta337" TargetMode="External" /><Relationship Id="rId30" Type="http://schemas.openxmlformats.org/officeDocument/2006/relationships/hyperlink" Target="http://www.nice.org.uk/guidance/ta337" TargetMode="External" /><Relationship Id="rId31" Type="http://schemas.openxmlformats.org/officeDocument/2006/relationships/hyperlink" Target="http://www.nice.org.uk/guidance/ta337" TargetMode="External" /><Relationship Id="rId32" Type="http://schemas.openxmlformats.org/officeDocument/2006/relationships/hyperlink" Target="http://www.nice.org.uk/guidance/ta337" TargetMode="External" /><Relationship Id="rId33" Type="http://schemas.openxmlformats.org/officeDocument/2006/relationships/hyperlink" Target="http://www.nice.org.uk/guidance/ta337" TargetMode="External" /><Relationship Id="rId34" Type="http://schemas.openxmlformats.org/officeDocument/2006/relationships/hyperlink" Target="http://www.nice.org.uk/guidance/ta337" TargetMode="External" /><Relationship Id="rId35" Type="http://schemas.openxmlformats.org/officeDocument/2006/relationships/hyperlink" Target="http://www.nice.org.uk/guidance/ta337" TargetMode="External" /><Relationship Id="rId36" Type="http://schemas.openxmlformats.org/officeDocument/2006/relationships/hyperlink" Target="http://www.nice.org.uk/guidance/ta337" TargetMode="External" /><Relationship Id="rId37" Type="http://schemas.openxmlformats.org/officeDocument/2006/relationships/hyperlink" Target="http://www.nice.org.uk/guidance/ta337" TargetMode="External" /><Relationship Id="rId38" Type="http://schemas.openxmlformats.org/officeDocument/2006/relationships/hyperlink" Target="http://www.nice.org.uk/guidance/ta337" TargetMode="External" /><Relationship Id="rId39" Type="http://schemas.openxmlformats.org/officeDocument/2006/relationships/hyperlink" Target="http://www.nice.org.uk/guidance/ta337" TargetMode="External" /><Relationship Id="rId40" Type="http://schemas.openxmlformats.org/officeDocument/2006/relationships/hyperlink" Target="http://www.nice.org.uk/guidance/ta337" TargetMode="External" /><Relationship Id="rId41" Type="http://schemas.openxmlformats.org/officeDocument/2006/relationships/hyperlink" Target="http://www.nice.org.uk/guidance/ta337" TargetMode="External" /><Relationship Id="rId42" Type="http://schemas.openxmlformats.org/officeDocument/2006/relationships/hyperlink" Target="http://www.nice.org.uk/guidance/ta337" TargetMode="External" /><Relationship Id="rId43" Type="http://schemas.openxmlformats.org/officeDocument/2006/relationships/hyperlink" Target="http://www.nice.org.uk/guidance/ta337" TargetMode="External" /><Relationship Id="rId44" Type="http://schemas.openxmlformats.org/officeDocument/2006/relationships/hyperlink" Target="http://www.nice.org.uk/guidance/ta337" TargetMode="External" /><Relationship Id="rId45" Type="http://schemas.openxmlformats.org/officeDocument/2006/relationships/hyperlink" Target="http://www.nice.org.uk/guidance/ta337" TargetMode="External" /><Relationship Id="rId46" Type="http://schemas.openxmlformats.org/officeDocument/2006/relationships/hyperlink" Target="http://www.nice.org.uk/guidance/ta337" TargetMode="External" /><Relationship Id="rId47" Type="http://schemas.openxmlformats.org/officeDocument/2006/relationships/hyperlink" Target="http://www.nice.org.uk/guidance/ta337" TargetMode="External" /><Relationship Id="rId48" Type="http://schemas.openxmlformats.org/officeDocument/2006/relationships/hyperlink" Target="http://www.nice.org.uk/guidance/ta337" TargetMode="External" /><Relationship Id="rId49" Type="http://schemas.openxmlformats.org/officeDocument/2006/relationships/hyperlink" Target="http://www.nice.org.uk/guidance/ta337" TargetMode="External" /><Relationship Id="rId50" Type="http://schemas.openxmlformats.org/officeDocument/2006/relationships/hyperlink" Target="http://www.nice.org.uk/guidance/ta337" TargetMode="External" /><Relationship Id="rId51" Type="http://schemas.openxmlformats.org/officeDocument/2006/relationships/hyperlink" Target="http://www.nice.org.uk/guidance/ta337" TargetMode="External" /><Relationship Id="rId52" Type="http://schemas.openxmlformats.org/officeDocument/2006/relationships/hyperlink" Target="http://www.nice.org.uk/guidance/ta337" TargetMode="External" /><Relationship Id="rId53" Type="http://schemas.openxmlformats.org/officeDocument/2006/relationships/hyperlink" Target="http://www.nice.org.uk/guidance/ta337" TargetMode="External" /><Relationship Id="rId54" Type="http://schemas.openxmlformats.org/officeDocument/2006/relationships/hyperlink" Target="http://www.nice.org.uk/guidance/ta337" TargetMode="External" /><Relationship Id="rId55" Type="http://schemas.openxmlformats.org/officeDocument/2006/relationships/hyperlink" Target="http://www.nice.org.uk/guidance/ta337" TargetMode="External" /><Relationship Id="rId56" Type="http://schemas.openxmlformats.org/officeDocument/2006/relationships/hyperlink" Target="http://www.nice.org.uk/guidance/ta337" TargetMode="External" /><Relationship Id="rId57" Type="http://schemas.openxmlformats.org/officeDocument/2006/relationships/hyperlink" Target="http://www.nice.org.uk/guidance/ta337" TargetMode="External" /><Relationship Id="rId58" Type="http://schemas.openxmlformats.org/officeDocument/2006/relationships/hyperlink" Target="http://www.nice.org.uk/guidance/ta337" TargetMode="External" /><Relationship Id="rId59" Type="http://schemas.openxmlformats.org/officeDocument/2006/relationships/hyperlink" Target="http://www.nice.org.uk/guidance/ta327" TargetMode="External" /><Relationship Id="rId60" Type="http://schemas.openxmlformats.org/officeDocument/2006/relationships/drawing" Target="../drawings/drawing4.xml" /><Relationship Id="rId6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guidance.nice.org.uk/TA278" TargetMode="External" /><Relationship Id="rId2" Type="http://schemas.openxmlformats.org/officeDocument/2006/relationships/hyperlink" Target="http://guidance.nice.org.uk/TA280" TargetMode="External" /><Relationship Id="rId3" Type="http://schemas.openxmlformats.org/officeDocument/2006/relationships/hyperlink" Target="http://guidance.nice.org.uk/TA281" TargetMode="External" /><Relationship Id="rId4" Type="http://schemas.openxmlformats.org/officeDocument/2006/relationships/hyperlink" Target="http://guidance.nice.org.uk/TA282" TargetMode="External" /><Relationship Id="rId5" Type="http://schemas.openxmlformats.org/officeDocument/2006/relationships/hyperlink" Target="http://guidance.nice.org.uk/TA283" TargetMode="External" /><Relationship Id="rId6" Type="http://schemas.openxmlformats.org/officeDocument/2006/relationships/hyperlink" Target="http://guidance.nice.org.uk/TA284" TargetMode="External" /><Relationship Id="rId7" Type="http://schemas.openxmlformats.org/officeDocument/2006/relationships/hyperlink" Target="http://guidance.nice.org.uk/TA285" TargetMode="External" /><Relationship Id="rId8" Type="http://schemas.openxmlformats.org/officeDocument/2006/relationships/hyperlink" Target="http://guidance.nice.org.uk/TA286" TargetMode="External" /><Relationship Id="rId9" Type="http://schemas.openxmlformats.org/officeDocument/2006/relationships/hyperlink" Target="http://guidance.nice.org.uk/TA287" TargetMode="External" /><Relationship Id="rId10" Type="http://schemas.openxmlformats.org/officeDocument/2006/relationships/hyperlink" Target="http://guidance.nice.org.uk/TA288" TargetMode="External" /><Relationship Id="rId11" Type="http://schemas.openxmlformats.org/officeDocument/2006/relationships/hyperlink" Target="http://guidance.nice.org.uk/TA289" TargetMode="External" /><Relationship Id="rId12" Type="http://schemas.openxmlformats.org/officeDocument/2006/relationships/hyperlink" Target="http://guidance.nice.org.uk/TA290" TargetMode="External" /><Relationship Id="rId13" Type="http://schemas.openxmlformats.org/officeDocument/2006/relationships/hyperlink" Target="http://guidance.nice.org.uk/CG87/QuickRefGuide/pdf/English" TargetMode="External" /><Relationship Id="rId14" Type="http://schemas.openxmlformats.org/officeDocument/2006/relationships/hyperlink" Target="http://guidance.nice.org.uk/TA291" TargetMode="External" /><Relationship Id="rId15" Type="http://schemas.openxmlformats.org/officeDocument/2006/relationships/hyperlink" Target="http://guidance.nice.org.uk/TA292" TargetMode="External" /><Relationship Id="rId16" Type="http://schemas.openxmlformats.org/officeDocument/2006/relationships/hyperlink" Target="http://guidance.nice.org.uk/TA293" TargetMode="External" /><Relationship Id="rId17" Type="http://schemas.openxmlformats.org/officeDocument/2006/relationships/hyperlink" Target="http://publications.nice.org.uk/aflibercept-solution-for-injection-for-treating-wet-agerelated-macular-degeneration-ta294" TargetMode="External" /><Relationship Id="rId18" Type="http://schemas.openxmlformats.org/officeDocument/2006/relationships/hyperlink" Target="http://guidance.nice.org.uk/ta155" TargetMode="External" /><Relationship Id="rId19" Type="http://schemas.openxmlformats.org/officeDocument/2006/relationships/hyperlink" Target="http://guidance.nice.org.uk/TA295" TargetMode="External" /><Relationship Id="rId20" Type="http://schemas.openxmlformats.org/officeDocument/2006/relationships/hyperlink" Target="http://guidance.nice.org.uk/TA296" TargetMode="External" /><Relationship Id="rId21" Type="http://schemas.openxmlformats.org/officeDocument/2006/relationships/hyperlink" Target="http://guidance.nice.org.uk/TA297" TargetMode="External" /><Relationship Id="rId22" Type="http://schemas.openxmlformats.org/officeDocument/2006/relationships/hyperlink" Target="http://guidance.nice.org.uk/TA298" TargetMode="External" /><Relationship Id="rId23" Type="http://schemas.openxmlformats.org/officeDocument/2006/relationships/hyperlink" Target="http://publications.nice.org.uk/fluocinolone-acetonide-intravitreal-implant-for-treating-chronic-diabetic-macular-oedema-after-an-ta301" TargetMode="External" /><Relationship Id="rId24" Type="http://schemas.openxmlformats.org/officeDocument/2006/relationships/hyperlink" Target="http://guidance.nice.org.uk/TA300" TargetMode="External" /><Relationship Id="rId25" Type="http://schemas.openxmlformats.org/officeDocument/2006/relationships/hyperlink" Target="http://guidance.nice.org.uk/TA299" TargetMode="External" /><Relationship Id="rId26" Type="http://schemas.openxmlformats.org/officeDocument/2006/relationships/hyperlink" Target="http://guidance.nice.org.uk/TA302" TargetMode="External" /><Relationship Id="rId27" Type="http://schemas.openxmlformats.org/officeDocument/2006/relationships/hyperlink" Target="http://guidance.nice.org.uk/TA303" TargetMode="External" /><Relationship Id="rId28" Type="http://schemas.openxmlformats.org/officeDocument/2006/relationships/hyperlink" Target="http://guidance.nice.org.uk/TA305" TargetMode="External" /><Relationship Id="rId29" Type="http://schemas.openxmlformats.org/officeDocument/2006/relationships/hyperlink" Target="http://guidance.nice.org.uk/TA306" TargetMode="External" /><Relationship Id="rId30" Type="http://schemas.openxmlformats.org/officeDocument/2006/relationships/hyperlink" Target="http://guidance.nice.org.uk/TA308" TargetMode="External" /><Relationship Id="rId31" Type="http://schemas.openxmlformats.org/officeDocument/2006/relationships/hyperlink" Target="http://guidance.nice.org.uk/TA307" TargetMode="External" /><Relationship Id="rId32" Type="http://schemas.openxmlformats.org/officeDocument/2006/relationships/drawing" Target="../drawings/drawing5.xml" /><Relationship Id="rId3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guidance.nice.org.uk/TA253" TargetMode="External" /><Relationship Id="rId2" Type="http://schemas.openxmlformats.org/officeDocument/2006/relationships/hyperlink" Target="http://guidance.nice.org.uk/TA254" TargetMode="External" /><Relationship Id="rId3" Type="http://schemas.openxmlformats.org/officeDocument/2006/relationships/hyperlink" Target="http://guidance.nice.org.uk/TA251" TargetMode="External" /><Relationship Id="rId4" Type="http://schemas.openxmlformats.org/officeDocument/2006/relationships/hyperlink" Target="http://guidance.nice.org.uk/TA250" TargetMode="External" /><Relationship Id="rId5" Type="http://schemas.openxmlformats.org/officeDocument/2006/relationships/hyperlink" Target="http://guidance.nice.org.uk/TA252" TargetMode="External" /><Relationship Id="rId6" Type="http://schemas.openxmlformats.org/officeDocument/2006/relationships/hyperlink" Target="http://guidance.nice.org.uk/TA255" TargetMode="External" /><Relationship Id="rId7" Type="http://schemas.openxmlformats.org/officeDocument/2006/relationships/hyperlink" Target="http://guidance.nice.org.uk/TA262" TargetMode="External" /><Relationship Id="rId8" Type="http://schemas.openxmlformats.org/officeDocument/2006/relationships/hyperlink" Target="http://guidance.nice.org.uk/TA257" TargetMode="External" /><Relationship Id="rId9" Type="http://schemas.openxmlformats.org/officeDocument/2006/relationships/hyperlink" Target="http://guidance.nice.org.uk/TA260" TargetMode="External" /><Relationship Id="rId10" Type="http://schemas.openxmlformats.org/officeDocument/2006/relationships/hyperlink" Target="http://guidance.nice.org.uk/TA259" TargetMode="External" /><Relationship Id="rId11" Type="http://schemas.openxmlformats.org/officeDocument/2006/relationships/hyperlink" Target="http://guidance.nice.org.uk/TA258" TargetMode="External" /><Relationship Id="rId12" Type="http://schemas.openxmlformats.org/officeDocument/2006/relationships/hyperlink" Target="http://guidance.nice.org.uk/TA256" TargetMode="External" /><Relationship Id="rId13" Type="http://schemas.openxmlformats.org/officeDocument/2006/relationships/hyperlink" Target="http://guidance.nice.org.uk/TA261" TargetMode="External" /><Relationship Id="rId14" Type="http://schemas.openxmlformats.org/officeDocument/2006/relationships/hyperlink" Target="http://guidance.nice.org.uk/TA263" TargetMode="External" /><Relationship Id="rId15" Type="http://schemas.openxmlformats.org/officeDocument/2006/relationships/hyperlink" Target="http://guidance.nice.org.uk/TA265" TargetMode="External" /><Relationship Id="rId16" Type="http://schemas.openxmlformats.org/officeDocument/2006/relationships/hyperlink" Target="http://guidance.nice.org.uk/TA264" TargetMode="External" /><Relationship Id="rId17" Type="http://schemas.openxmlformats.org/officeDocument/2006/relationships/hyperlink" Target="http://guidance.nice.org.uk/TA266" TargetMode="External" /><Relationship Id="rId18" Type="http://schemas.openxmlformats.org/officeDocument/2006/relationships/hyperlink" Target="http://guidance.nice.org.uk/TA267" TargetMode="External" /><Relationship Id="rId19" Type="http://schemas.openxmlformats.org/officeDocument/2006/relationships/hyperlink" Target="http://guidance.nice.org.uk/TA268" TargetMode="External" /><Relationship Id="rId20" Type="http://schemas.openxmlformats.org/officeDocument/2006/relationships/hyperlink" Target="http://guidance.nice.org.uk/TA270" TargetMode="External" /><Relationship Id="rId21" Type="http://schemas.openxmlformats.org/officeDocument/2006/relationships/hyperlink" Target="http://guidance.nice.org.uk/TA269" TargetMode="External" /><Relationship Id="rId22" Type="http://schemas.openxmlformats.org/officeDocument/2006/relationships/hyperlink" Target="http://guidance.nice.org.uk/TA273" TargetMode="External" /><Relationship Id="rId23" Type="http://schemas.openxmlformats.org/officeDocument/2006/relationships/hyperlink" Target="http://guidance.nice.org.uk/TA272" TargetMode="External" /><Relationship Id="rId24" Type="http://schemas.openxmlformats.org/officeDocument/2006/relationships/hyperlink" Target="http://guidance.nice.org.uk/TA271" TargetMode="External" /><Relationship Id="rId25" Type="http://schemas.openxmlformats.org/officeDocument/2006/relationships/hyperlink" Target="http://guidance.nice.org.uk/TA275" TargetMode="External" /><Relationship Id="rId26" Type="http://schemas.openxmlformats.org/officeDocument/2006/relationships/hyperlink" Target="http://guidance.nice.org.uk/TA274" TargetMode="External" /><Relationship Id="rId27" Type="http://schemas.openxmlformats.org/officeDocument/2006/relationships/hyperlink" Target="http://guidance.nice.org.uk/TA276" TargetMode="External" /><Relationship Id="rId28" Type="http://schemas.openxmlformats.org/officeDocument/2006/relationships/hyperlink" Target="http://guidance.nice.org.uk/TA277" TargetMode="External" /><Relationship Id="rId29" Type="http://schemas.openxmlformats.org/officeDocument/2006/relationships/drawing" Target="../drawings/drawing6.xml" /><Relationship Id="rId30"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guidance.nice.org.uk/TA249" TargetMode="External" /><Relationship Id="rId2" Type="http://schemas.openxmlformats.org/officeDocument/2006/relationships/hyperlink" Target="http://guidance.nice.org.uk/TA247" TargetMode="External" /><Relationship Id="rId3" Type="http://schemas.openxmlformats.org/officeDocument/2006/relationships/hyperlink" Target="http://guidance.nice.org.uk/TA248" TargetMode="External" /><Relationship Id="rId4" Type="http://schemas.openxmlformats.org/officeDocument/2006/relationships/hyperlink" Target="http://guidance.nice.org.uk/TA246" TargetMode="External" /><Relationship Id="rId5" Type="http://schemas.openxmlformats.org/officeDocument/2006/relationships/hyperlink" Target="http://guidance.nice.org.uk/TA245" TargetMode="External" /><Relationship Id="rId6" Type="http://schemas.openxmlformats.org/officeDocument/2006/relationships/hyperlink" Target="http://guidance.nice.org.uk/TA244" TargetMode="External" /><Relationship Id="rId7" Type="http://schemas.openxmlformats.org/officeDocument/2006/relationships/hyperlink" Target="http://guidance.nice.org.uk/TA242" TargetMode="External" /><Relationship Id="rId8" Type="http://schemas.openxmlformats.org/officeDocument/2006/relationships/hyperlink" Target="http://guidance.nice.org.uk/TA243" TargetMode="External" /><Relationship Id="rId9" Type="http://schemas.openxmlformats.org/officeDocument/2006/relationships/hyperlink" Target="http://guidance.nice.org.uk/TA241" TargetMode="External" /><Relationship Id="rId10" Type="http://schemas.openxmlformats.org/officeDocument/2006/relationships/hyperlink" Target="http://guidance.nice.org.uk/TA238" TargetMode="External" /><Relationship Id="rId11" Type="http://schemas.openxmlformats.org/officeDocument/2006/relationships/hyperlink" Target="http://guidance.nice.org.uk/TA239" TargetMode="External" /><Relationship Id="rId12" Type="http://schemas.openxmlformats.org/officeDocument/2006/relationships/hyperlink" Target="http://guidance.nice.org.uk/TA240" TargetMode="External" /><Relationship Id="rId13" Type="http://schemas.openxmlformats.org/officeDocument/2006/relationships/hyperlink" Target="http://guidance.nice.org.uk/TA237" TargetMode="External" /><Relationship Id="rId14" Type="http://schemas.openxmlformats.org/officeDocument/2006/relationships/hyperlink" Target="http://guidance.nice.org.uk/TA235" TargetMode="External" /><Relationship Id="rId15" Type="http://schemas.openxmlformats.org/officeDocument/2006/relationships/hyperlink" Target="http://guidance.nice.org.uk/TA236" TargetMode="External" /><Relationship Id="rId16" Type="http://schemas.openxmlformats.org/officeDocument/2006/relationships/hyperlink" Target="http://guidance.nice.org.uk/TA233" TargetMode="External" /><Relationship Id="rId17" Type="http://schemas.openxmlformats.org/officeDocument/2006/relationships/hyperlink" Target="http://guidance.nice.org.uk/TA234" TargetMode="External" /><Relationship Id="rId18" Type="http://schemas.openxmlformats.org/officeDocument/2006/relationships/hyperlink" Target="http://guidance.nice.org.uk/TA229" TargetMode="External" /><Relationship Id="rId19" Type="http://schemas.openxmlformats.org/officeDocument/2006/relationships/hyperlink" Target="http://guidance.nice.org.uk/TA231" TargetMode="External" /><Relationship Id="rId20" Type="http://schemas.openxmlformats.org/officeDocument/2006/relationships/hyperlink" Target="http://guidance.nice.org.uk/TA232" TargetMode="External" /><Relationship Id="rId21" Type="http://schemas.openxmlformats.org/officeDocument/2006/relationships/hyperlink" Target="http://guidance.nice.org.uk/TA228" TargetMode="External" /><Relationship Id="rId22" Type="http://schemas.openxmlformats.org/officeDocument/2006/relationships/hyperlink" Target="http://guidance.nice.org.uk/TA230" TargetMode="External" /><Relationship Id="rId23" Type="http://schemas.openxmlformats.org/officeDocument/2006/relationships/hyperlink" Target="http://guidance.nice.org.uk/TA227" TargetMode="External" /><Relationship Id="rId24" Type="http://schemas.openxmlformats.org/officeDocument/2006/relationships/hyperlink" Target="http://guidance.nice.org.uk/TA226" TargetMode="External" /><Relationship Id="rId25" Type="http://schemas.openxmlformats.org/officeDocument/2006/relationships/hyperlink" Target="http://guidance.nice.org.uk/TA225" TargetMode="External" /><Relationship Id="rId26" Type="http://schemas.openxmlformats.org/officeDocument/2006/relationships/hyperlink" Target="http://guidance.nice.org.uk/TA224" TargetMode="External" /><Relationship Id="rId27" Type="http://schemas.openxmlformats.org/officeDocument/2006/relationships/hyperlink" Target="http://guidance.nice.org.uk/TA223" TargetMode="External" /><Relationship Id="rId28" Type="http://schemas.openxmlformats.org/officeDocument/2006/relationships/hyperlink" Target="http://guidance.nice.org.uk/TA221" TargetMode="External" /><Relationship Id="rId29" Type="http://schemas.openxmlformats.org/officeDocument/2006/relationships/hyperlink" Target="http://guidance.nice.org.uk/TA222" TargetMode="External" /><Relationship Id="rId30" Type="http://schemas.openxmlformats.org/officeDocument/2006/relationships/hyperlink" Target="http://guidance.nice.org.uk/TA220" TargetMode="External" /><Relationship Id="rId31" Type="http://schemas.openxmlformats.org/officeDocument/2006/relationships/hyperlink" Target="http://guidance.nice.org.uk/TA219" TargetMode="External" /><Relationship Id="rId32" Type="http://schemas.openxmlformats.org/officeDocument/2006/relationships/drawing" Target="../drawings/drawing7.xml" /><Relationship Id="rId3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guidance.nice.org.uk/TA217" TargetMode="External" /><Relationship Id="rId2" Type="http://schemas.openxmlformats.org/officeDocument/2006/relationships/hyperlink" Target="http://guidance.nice.org.uk/TA218" TargetMode="External" /><Relationship Id="rId3" Type="http://schemas.openxmlformats.org/officeDocument/2006/relationships/hyperlink" Target="http://guidance.nice.org.uk/TA215" TargetMode="External" /><Relationship Id="rId4" Type="http://schemas.openxmlformats.org/officeDocument/2006/relationships/hyperlink" Target="http://guidance.nice.org.uk/TA214" TargetMode="External" /><Relationship Id="rId5" Type="http://schemas.openxmlformats.org/officeDocument/2006/relationships/hyperlink" Target="http://guidance.nice.org.uk/TA216" TargetMode="External" /><Relationship Id="rId6" Type="http://schemas.openxmlformats.org/officeDocument/2006/relationships/hyperlink" Target="http://guidance.nice.org.uk/TA213" TargetMode="External" /><Relationship Id="rId7" Type="http://schemas.openxmlformats.org/officeDocument/2006/relationships/hyperlink" Target="http://guidance.nice.org.uk/TA160" TargetMode="External" /><Relationship Id="rId8" Type="http://schemas.openxmlformats.org/officeDocument/2006/relationships/hyperlink" Target="http://guidance.nice.org.uk/TA161" TargetMode="External" /><Relationship Id="rId9" Type="http://schemas.openxmlformats.org/officeDocument/2006/relationships/hyperlink" Target="http://guidance.nice.org.uk/TA211" TargetMode="External" /><Relationship Id="rId10" Type="http://schemas.openxmlformats.org/officeDocument/2006/relationships/hyperlink" Target="http://guidance.nice.org.uk/TA210" TargetMode="External" /><Relationship Id="rId11" Type="http://schemas.openxmlformats.org/officeDocument/2006/relationships/hyperlink" Target="http://guidance.nice.org.uk/TA212" TargetMode="External" /><Relationship Id="rId12" Type="http://schemas.openxmlformats.org/officeDocument/2006/relationships/hyperlink" Target="http://guidance.nice.org.uk/TA208" TargetMode="External" /><Relationship Id="rId13" Type="http://schemas.openxmlformats.org/officeDocument/2006/relationships/hyperlink" Target="http://guidance.nice.org.uk/TA209" TargetMode="External" /><Relationship Id="rId14" Type="http://schemas.openxmlformats.org/officeDocument/2006/relationships/hyperlink" Target="http://guidance.nice.org.uk/TA203" TargetMode="External" /><Relationship Id="rId15" Type="http://schemas.openxmlformats.org/officeDocument/2006/relationships/hyperlink" Target="http://guidance.nice.org.uk/TA204" TargetMode="External" /><Relationship Id="rId16" Type="http://schemas.openxmlformats.org/officeDocument/2006/relationships/hyperlink" Target="http://guidance.nice.org.uk/TA201" TargetMode="External" /><Relationship Id="rId17" Type="http://schemas.openxmlformats.org/officeDocument/2006/relationships/hyperlink" Target="http://guidance.nice.org.uk/TA202" TargetMode="External" /><Relationship Id="rId18" Type="http://schemas.openxmlformats.org/officeDocument/2006/relationships/hyperlink" Target="http://guidance.nice.org.uk/TA206" TargetMode="External" /><Relationship Id="rId19" Type="http://schemas.openxmlformats.org/officeDocument/2006/relationships/hyperlink" Target="http://guidance.nice.org.uk/TA207" TargetMode="External" /><Relationship Id="rId20" Type="http://schemas.openxmlformats.org/officeDocument/2006/relationships/hyperlink" Target="http://guidance.nice.org.uk/TA205" TargetMode="External" /><Relationship Id="rId21" Type="http://schemas.openxmlformats.org/officeDocument/2006/relationships/hyperlink" Target="http://guidance.nice.org.uk/TA200" TargetMode="External" /><Relationship Id="rId22" Type="http://schemas.openxmlformats.org/officeDocument/2006/relationships/hyperlink" Target="http://guidance.nice.org.uk/TA195" TargetMode="External" /><Relationship Id="rId23" Type="http://schemas.openxmlformats.org/officeDocument/2006/relationships/hyperlink" Target="http://guidance.nice.org.uk/TA199" TargetMode="External" /><Relationship Id="rId24" Type="http://schemas.openxmlformats.org/officeDocument/2006/relationships/hyperlink" Target="http://guidance.nice.org.uk/TA197" TargetMode="External" /><Relationship Id="rId25" Type="http://schemas.openxmlformats.org/officeDocument/2006/relationships/hyperlink" Target="http://guidance.nice.org.uk/TA196" TargetMode="External" /><Relationship Id="rId26" Type="http://schemas.openxmlformats.org/officeDocument/2006/relationships/hyperlink" Target="http://guidance.nice.org.uk/TA192" TargetMode="External" /><Relationship Id="rId27" Type="http://schemas.openxmlformats.org/officeDocument/2006/relationships/hyperlink" Target="http://guidance.nice.org.uk/TA194" TargetMode="External" /><Relationship Id="rId28" Type="http://schemas.openxmlformats.org/officeDocument/2006/relationships/hyperlink" Target="http://guidance.nice.org.uk/TA191" TargetMode="External" /><Relationship Id="rId29" Type="http://schemas.openxmlformats.org/officeDocument/2006/relationships/hyperlink" Target="http://guidance.nice.org.uk/TA193" TargetMode="External" /><Relationship Id="rId30" Type="http://schemas.openxmlformats.org/officeDocument/2006/relationships/hyperlink" Target="http://guidance.nice.org.uk/TA190" TargetMode="External" /><Relationship Id="rId31" Type="http://schemas.openxmlformats.org/officeDocument/2006/relationships/hyperlink" Target="http://guidance.nice.org.uk/TA188" TargetMode="External" /><Relationship Id="rId32" Type="http://schemas.openxmlformats.org/officeDocument/2006/relationships/hyperlink" Target="http://guidance.nice.org.uk/TA189" TargetMode="External" /><Relationship Id="rId33" Type="http://schemas.openxmlformats.org/officeDocument/2006/relationships/hyperlink" Target="http://guidance.nice.org.uk/TA187" TargetMode="External" /><Relationship Id="rId34" Type="http://schemas.openxmlformats.org/officeDocument/2006/relationships/drawing" Target="../drawings/drawing8.xml" /><Relationship Id="rId35"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guidance.nice.org.uk/TA186" TargetMode="External" /><Relationship Id="rId2" Type="http://schemas.openxmlformats.org/officeDocument/2006/relationships/hyperlink" Target="http://guidance.nice.org.uk/TA185" TargetMode="External" /><Relationship Id="rId3" Type="http://schemas.openxmlformats.org/officeDocument/2006/relationships/hyperlink" Target="http://guidance.nice.org.uk/TA184" TargetMode="External" /><Relationship Id="rId4" Type="http://schemas.openxmlformats.org/officeDocument/2006/relationships/hyperlink" Target="http://guidance.nice.org.uk/TA183" TargetMode="External" /><Relationship Id="rId5" Type="http://schemas.openxmlformats.org/officeDocument/2006/relationships/hyperlink" Target="http://guidance.nice.org.uk/TA182" TargetMode="External" /><Relationship Id="rId6" Type="http://schemas.openxmlformats.org/officeDocument/2006/relationships/hyperlink" Target="http://guidance.nice.org.uk/TA181" TargetMode="External" /><Relationship Id="rId7" Type="http://schemas.openxmlformats.org/officeDocument/2006/relationships/hyperlink" Target="http://guidance.nice.org.uk/TA179" TargetMode="External" /><Relationship Id="rId8" Type="http://schemas.openxmlformats.org/officeDocument/2006/relationships/hyperlink" Target="http://guidance.nice.org.uk/TA180" TargetMode="External" /><Relationship Id="rId9" Type="http://schemas.openxmlformats.org/officeDocument/2006/relationships/hyperlink" Target="http://guidance.nice.org.uk/TA176" TargetMode="External" /><Relationship Id="rId10" Type="http://schemas.openxmlformats.org/officeDocument/2006/relationships/hyperlink" Target="http://guidance.nice.org.uk/TA177" TargetMode="External" /><Relationship Id="rId11" Type="http://schemas.openxmlformats.org/officeDocument/2006/relationships/hyperlink" Target="http://guidance.nice.org.uk/TA178" TargetMode="External" /><Relationship Id="rId12" Type="http://schemas.openxmlformats.org/officeDocument/2006/relationships/hyperlink" Target="http://guidance.nice.org.uk/TA173" TargetMode="External" /><Relationship Id="rId13" Type="http://schemas.openxmlformats.org/officeDocument/2006/relationships/hyperlink" Target="http://guidance.nice.org.uk/TA174" TargetMode="External" /><Relationship Id="rId14" Type="http://schemas.openxmlformats.org/officeDocument/2006/relationships/hyperlink" Target="http://guidance.nice.org.uk/TA175" TargetMode="External" /><Relationship Id="rId15" Type="http://schemas.openxmlformats.org/officeDocument/2006/relationships/hyperlink" Target="http://guidance.nice.org.uk/TA172" TargetMode="External" /><Relationship Id="rId16" Type="http://schemas.openxmlformats.org/officeDocument/2006/relationships/hyperlink" Target="http://guidance.nice.org.uk/TA171" TargetMode="External" /><Relationship Id="rId17" Type="http://schemas.openxmlformats.org/officeDocument/2006/relationships/hyperlink" Target="http://guidance.nice.org.uk/TA170" TargetMode="External" /><Relationship Id="rId18" Type="http://schemas.openxmlformats.org/officeDocument/2006/relationships/drawing" Target="../drawings/drawing9.xml" /><Relationship Id="rId19"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84"/>
  <sheetViews>
    <sheetView tabSelected="1" zoomScalePageLayoutView="0" workbookViewId="0" topLeftCell="A3">
      <selection activeCell="C79" sqref="C79"/>
    </sheetView>
  </sheetViews>
  <sheetFormatPr defaultColWidth="9.140625" defaultRowHeight="12.75"/>
  <cols>
    <col min="1" max="1" width="25.7109375" style="0" customWidth="1"/>
    <col min="2" max="2" width="13.8515625" style="0" customWidth="1"/>
    <col min="3" max="3" width="43.7109375" style="0" customWidth="1"/>
    <col min="4" max="4" width="9.57421875" style="0" customWidth="1"/>
    <col min="5" max="5" width="9.421875" style="0" customWidth="1"/>
    <col min="6" max="6" width="10.7109375" style="0" customWidth="1"/>
    <col min="7" max="7" width="10.421875" style="0" bestFit="1" customWidth="1"/>
    <col min="8" max="8" width="35.28125" style="0" customWidth="1"/>
  </cols>
  <sheetData>
    <row r="1" spans="1:8" s="254" customFormat="1" ht="18.75">
      <c r="A1" s="378"/>
      <c r="B1" s="379"/>
      <c r="C1" s="18" t="s">
        <v>70</v>
      </c>
      <c r="D1" s="378"/>
      <c r="E1" s="378"/>
      <c r="F1" s="379"/>
      <c r="G1" s="380"/>
      <c r="H1" s="378"/>
    </row>
    <row r="3" spans="6:8" ht="15.75">
      <c r="F3" s="436" t="s">
        <v>662</v>
      </c>
      <c r="G3" s="436"/>
      <c r="H3" s="436"/>
    </row>
    <row r="4" ht="15.75">
      <c r="H4" s="377" t="s">
        <v>47</v>
      </c>
    </row>
    <row r="8" spans="1:8" ht="12.75">
      <c r="A8" s="437" t="s">
        <v>765</v>
      </c>
      <c r="B8" s="437"/>
      <c r="C8" s="437"/>
      <c r="D8" s="437"/>
      <c r="E8" s="437"/>
      <c r="F8" s="437"/>
      <c r="G8" s="437"/>
      <c r="H8" s="437"/>
    </row>
    <row r="9" ht="12.75">
      <c r="A9" s="376" t="s">
        <v>160</v>
      </c>
    </row>
    <row r="11" spans="1:8" ht="30.75" customHeight="1">
      <c r="A11" s="438" t="s">
        <v>126</v>
      </c>
      <c r="B11" s="63" t="s">
        <v>94</v>
      </c>
      <c r="C11" s="438" t="s">
        <v>99</v>
      </c>
      <c r="D11" s="440" t="s">
        <v>128</v>
      </c>
      <c r="E11" s="441"/>
      <c r="F11" s="441"/>
      <c r="G11" s="441"/>
      <c r="H11" s="442"/>
    </row>
    <row r="12" spans="1:8" ht="59.25" customHeight="1">
      <c r="A12" s="439"/>
      <c r="B12" s="358" t="s">
        <v>594</v>
      </c>
      <c r="C12" s="439"/>
      <c r="D12" s="359" t="s">
        <v>124</v>
      </c>
      <c r="E12" s="359" t="s">
        <v>125</v>
      </c>
      <c r="F12" s="359" t="s">
        <v>127</v>
      </c>
      <c r="G12" s="359" t="s">
        <v>113</v>
      </c>
      <c r="H12" s="359" t="s">
        <v>16</v>
      </c>
    </row>
    <row r="13" spans="1:8" ht="15.75">
      <c r="A13" s="360" t="s">
        <v>810</v>
      </c>
      <c r="B13" s="361"/>
      <c r="C13" s="362"/>
      <c r="D13" s="363"/>
      <c r="E13" s="363"/>
      <c r="F13" s="364"/>
      <c r="G13" s="365"/>
      <c r="H13" s="363"/>
    </row>
    <row r="14" spans="1:8" ht="51">
      <c r="A14" s="446" t="s">
        <v>917</v>
      </c>
      <c r="B14" s="420">
        <v>43061</v>
      </c>
      <c r="C14" s="430" t="s">
        <v>918</v>
      </c>
      <c r="D14" s="419" t="s">
        <v>744</v>
      </c>
      <c r="E14" s="406"/>
      <c r="F14" s="407">
        <v>43104</v>
      </c>
      <c r="G14" s="431"/>
      <c r="H14" s="347" t="s">
        <v>909</v>
      </c>
    </row>
    <row r="15" spans="1:8" ht="114.75">
      <c r="A15" s="446" t="s">
        <v>916</v>
      </c>
      <c r="B15" s="284">
        <v>43061</v>
      </c>
      <c r="C15" s="403" t="s">
        <v>919</v>
      </c>
      <c r="D15" s="285" t="s">
        <v>744</v>
      </c>
      <c r="E15" s="406"/>
      <c r="F15" s="407">
        <v>43104</v>
      </c>
      <c r="G15" s="431"/>
      <c r="H15" s="347" t="s">
        <v>909</v>
      </c>
    </row>
    <row r="16" spans="1:8" ht="63.75">
      <c r="A16" s="446" t="s">
        <v>915</v>
      </c>
      <c r="B16" s="420">
        <v>43061</v>
      </c>
      <c r="C16" s="430" t="s">
        <v>920</v>
      </c>
      <c r="D16" s="419" t="s">
        <v>744</v>
      </c>
      <c r="E16" s="406"/>
      <c r="F16" s="407">
        <v>43104</v>
      </c>
      <c r="G16" s="431"/>
      <c r="H16" s="406"/>
    </row>
    <row r="17" spans="1:8" ht="89.25">
      <c r="A17" s="446" t="s">
        <v>914</v>
      </c>
      <c r="B17" s="420">
        <v>43054</v>
      </c>
      <c r="C17" s="414" t="s">
        <v>921</v>
      </c>
      <c r="D17" s="419" t="s">
        <v>744</v>
      </c>
      <c r="E17" s="406"/>
      <c r="F17" s="407">
        <v>43104</v>
      </c>
      <c r="G17" s="431"/>
      <c r="H17" s="347" t="s">
        <v>748</v>
      </c>
    </row>
    <row r="18" spans="1:8" ht="140.25">
      <c r="A18" s="446" t="s">
        <v>913</v>
      </c>
      <c r="B18" s="420">
        <v>43047</v>
      </c>
      <c r="C18" s="435" t="s">
        <v>922</v>
      </c>
      <c r="D18" s="419" t="s">
        <v>744</v>
      </c>
      <c r="E18" s="406"/>
      <c r="F18" s="407">
        <v>43104</v>
      </c>
      <c r="G18" s="431"/>
      <c r="H18" s="347" t="s">
        <v>909</v>
      </c>
    </row>
    <row r="19" spans="1:8" ht="114.75">
      <c r="A19" s="446" t="s">
        <v>912</v>
      </c>
      <c r="B19" s="420">
        <v>43040</v>
      </c>
      <c r="C19" s="430" t="s">
        <v>926</v>
      </c>
      <c r="D19" s="419" t="s">
        <v>744</v>
      </c>
      <c r="E19" s="406"/>
      <c r="F19" s="407">
        <v>43104</v>
      </c>
      <c r="G19" s="431"/>
      <c r="H19" s="347" t="s">
        <v>748</v>
      </c>
    </row>
    <row r="20" spans="1:8" ht="280.5">
      <c r="A20" s="446" t="s">
        <v>911</v>
      </c>
      <c r="B20" s="420">
        <v>43040</v>
      </c>
      <c r="C20" s="403" t="s">
        <v>923</v>
      </c>
      <c r="D20" s="419" t="s">
        <v>744</v>
      </c>
      <c r="E20" s="406"/>
      <c r="F20" s="407">
        <v>43104</v>
      </c>
      <c r="G20" s="431"/>
      <c r="H20" s="347" t="s">
        <v>748</v>
      </c>
    </row>
    <row r="21" spans="1:8" ht="89.25">
      <c r="A21" s="446" t="s">
        <v>910</v>
      </c>
      <c r="B21" s="420">
        <v>43040</v>
      </c>
      <c r="C21" s="430" t="s">
        <v>924</v>
      </c>
      <c r="D21" s="419"/>
      <c r="E21" s="406"/>
      <c r="F21" s="407">
        <v>43104</v>
      </c>
      <c r="G21" s="431"/>
      <c r="H21" s="347" t="s">
        <v>909</v>
      </c>
    </row>
    <row r="22" spans="1:8" ht="89.25">
      <c r="A22" s="446" t="s">
        <v>908</v>
      </c>
      <c r="B22" s="420">
        <v>43040</v>
      </c>
      <c r="C22" s="430" t="s">
        <v>925</v>
      </c>
      <c r="D22" s="419"/>
      <c r="E22" s="406"/>
      <c r="F22" s="407">
        <v>43104</v>
      </c>
      <c r="G22" s="431"/>
      <c r="H22" s="347" t="s">
        <v>909</v>
      </c>
    </row>
    <row r="23" spans="1:8" ht="127.5">
      <c r="A23" s="434" t="s">
        <v>895</v>
      </c>
      <c r="B23" s="433">
        <v>43019</v>
      </c>
      <c r="C23" s="421" t="s">
        <v>902</v>
      </c>
      <c r="D23" s="419" t="s">
        <v>744</v>
      </c>
      <c r="E23" s="406"/>
      <c r="F23" s="407">
        <v>43104</v>
      </c>
      <c r="G23" s="431"/>
      <c r="H23" s="406"/>
    </row>
    <row r="24" spans="1:8" ht="127.5">
      <c r="A24" s="434" t="s">
        <v>896</v>
      </c>
      <c r="B24" s="433">
        <v>43019</v>
      </c>
      <c r="C24" s="421" t="s">
        <v>903</v>
      </c>
      <c r="D24" s="419" t="s">
        <v>744</v>
      </c>
      <c r="E24" s="406"/>
      <c r="F24" s="407">
        <v>43104</v>
      </c>
      <c r="G24" s="431"/>
      <c r="H24" s="406"/>
    </row>
    <row r="25" spans="1:8" ht="204">
      <c r="A25" s="434" t="s">
        <v>897</v>
      </c>
      <c r="B25" s="433">
        <v>43019</v>
      </c>
      <c r="C25" s="435" t="s">
        <v>904</v>
      </c>
      <c r="D25" s="419" t="s">
        <v>744</v>
      </c>
      <c r="E25" s="406"/>
      <c r="F25" s="407">
        <v>43104</v>
      </c>
      <c r="G25" s="431"/>
      <c r="H25" s="347" t="s">
        <v>748</v>
      </c>
    </row>
    <row r="26" spans="1:8" ht="127.5">
      <c r="A26" s="434" t="s">
        <v>898</v>
      </c>
      <c r="B26" s="433">
        <v>43012</v>
      </c>
      <c r="C26" s="426" t="s">
        <v>907</v>
      </c>
      <c r="D26" s="419" t="s">
        <v>744</v>
      </c>
      <c r="E26" s="406"/>
      <c r="F26" s="407">
        <v>43104</v>
      </c>
      <c r="G26" s="431"/>
      <c r="H26" s="347" t="s">
        <v>748</v>
      </c>
    </row>
    <row r="27" spans="1:8" ht="63.75">
      <c r="A27" s="434" t="s">
        <v>899</v>
      </c>
      <c r="B27" s="433">
        <v>43012</v>
      </c>
      <c r="C27" s="426" t="s">
        <v>905</v>
      </c>
      <c r="D27" s="419" t="s">
        <v>744</v>
      </c>
      <c r="E27" s="406"/>
      <c r="F27" s="407">
        <v>43104</v>
      </c>
      <c r="G27" s="431"/>
      <c r="H27" s="289" t="s">
        <v>901</v>
      </c>
    </row>
    <row r="28" spans="1:8" ht="127.5">
      <c r="A28" s="434" t="s">
        <v>900</v>
      </c>
      <c r="B28" s="433">
        <v>43012</v>
      </c>
      <c r="C28" s="435" t="s">
        <v>906</v>
      </c>
      <c r="D28" s="419" t="s">
        <v>744</v>
      </c>
      <c r="E28" s="406"/>
      <c r="F28" s="407">
        <v>43104</v>
      </c>
      <c r="G28" s="431"/>
      <c r="H28" s="406"/>
    </row>
    <row r="29" spans="1:8" ht="89.25">
      <c r="A29" s="432" t="s">
        <v>861</v>
      </c>
      <c r="B29" s="290">
        <v>42956</v>
      </c>
      <c r="C29" s="347" t="s">
        <v>878</v>
      </c>
      <c r="D29" s="285" t="s">
        <v>744</v>
      </c>
      <c r="E29" s="285"/>
      <c r="F29" s="284">
        <v>43041</v>
      </c>
      <c r="G29" s="418">
        <f aca="true" t="shared" si="0" ref="G29:G46">+F29-B29</f>
        <v>85</v>
      </c>
      <c r="H29" s="5"/>
    </row>
    <row r="30" spans="1:8" ht="102">
      <c r="A30" s="413" t="s">
        <v>862</v>
      </c>
      <c r="B30" s="284">
        <v>42956</v>
      </c>
      <c r="C30" s="347" t="s">
        <v>878</v>
      </c>
      <c r="D30" s="285" t="s">
        <v>744</v>
      </c>
      <c r="E30" s="285"/>
      <c r="F30" s="284">
        <v>43041</v>
      </c>
      <c r="G30" s="418">
        <f t="shared" si="0"/>
        <v>85</v>
      </c>
      <c r="H30" s="5"/>
    </row>
    <row r="31" spans="1:8" ht="63.75">
      <c r="A31" s="413" t="s">
        <v>863</v>
      </c>
      <c r="B31" s="284">
        <v>42957</v>
      </c>
      <c r="C31" s="5" t="s">
        <v>879</v>
      </c>
      <c r="D31" s="285" t="s">
        <v>744</v>
      </c>
      <c r="E31" s="285"/>
      <c r="F31" s="284">
        <v>43041</v>
      </c>
      <c r="G31" s="418">
        <f t="shared" si="0"/>
        <v>84</v>
      </c>
      <c r="H31" s="5"/>
    </row>
    <row r="32" spans="1:8" ht="89.25">
      <c r="A32" s="413" t="s">
        <v>867</v>
      </c>
      <c r="B32" s="284">
        <v>42984</v>
      </c>
      <c r="C32" s="374" t="s">
        <v>880</v>
      </c>
      <c r="D32" s="285" t="s">
        <v>744</v>
      </c>
      <c r="E32" s="285"/>
      <c r="F32" s="284">
        <v>43041</v>
      </c>
      <c r="G32" s="418">
        <f t="shared" si="0"/>
        <v>57</v>
      </c>
      <c r="H32" s="347" t="s">
        <v>748</v>
      </c>
    </row>
    <row r="33" spans="1:8" ht="123" customHeight="1">
      <c r="A33" s="413" t="s">
        <v>868</v>
      </c>
      <c r="B33" s="284">
        <v>42984</v>
      </c>
      <c r="C33" s="414" t="s">
        <v>881</v>
      </c>
      <c r="D33" s="285" t="s">
        <v>744</v>
      </c>
      <c r="E33" s="285"/>
      <c r="F33" s="284">
        <v>43041</v>
      </c>
      <c r="G33" s="418">
        <f t="shared" si="0"/>
        <v>57</v>
      </c>
      <c r="H33" s="5"/>
    </row>
    <row r="34" spans="1:8" ht="51">
      <c r="A34" s="413" t="s">
        <v>869</v>
      </c>
      <c r="B34" s="284">
        <v>42984</v>
      </c>
      <c r="C34" s="346" t="s">
        <v>882</v>
      </c>
      <c r="D34" s="285" t="s">
        <v>744</v>
      </c>
      <c r="E34" s="285"/>
      <c r="F34" s="284">
        <v>43041</v>
      </c>
      <c r="G34" s="418">
        <f t="shared" si="0"/>
        <v>57</v>
      </c>
      <c r="H34" s="289" t="s">
        <v>901</v>
      </c>
    </row>
    <row r="35" spans="1:8" ht="63.75">
      <c r="A35" s="413" t="s">
        <v>870</v>
      </c>
      <c r="B35" s="284">
        <v>42978</v>
      </c>
      <c r="C35" s="414" t="s">
        <v>883</v>
      </c>
      <c r="D35" s="285" t="s">
        <v>744</v>
      </c>
      <c r="E35" s="285"/>
      <c r="F35" s="284">
        <v>43041</v>
      </c>
      <c r="G35" s="418">
        <f t="shared" si="0"/>
        <v>63</v>
      </c>
      <c r="H35" s="289" t="s">
        <v>901</v>
      </c>
    </row>
    <row r="36" spans="1:8" ht="89.25">
      <c r="A36" s="413" t="s">
        <v>871</v>
      </c>
      <c r="B36" s="284">
        <v>42977</v>
      </c>
      <c r="C36" s="403" t="s">
        <v>884</v>
      </c>
      <c r="D36" s="285" t="s">
        <v>744</v>
      </c>
      <c r="E36" s="285"/>
      <c r="F36" s="284">
        <v>43041</v>
      </c>
      <c r="G36" s="418">
        <f t="shared" si="0"/>
        <v>64</v>
      </c>
      <c r="H36" s="347" t="s">
        <v>748</v>
      </c>
    </row>
    <row r="37" spans="1:8" ht="127.5">
      <c r="A37" s="413" t="s">
        <v>872</v>
      </c>
      <c r="B37" s="284">
        <v>42977</v>
      </c>
      <c r="C37" s="414" t="s">
        <v>885</v>
      </c>
      <c r="D37" s="285" t="s">
        <v>744</v>
      </c>
      <c r="E37" s="285"/>
      <c r="F37" s="284">
        <v>43041</v>
      </c>
      <c r="G37" s="418">
        <f t="shared" si="0"/>
        <v>64</v>
      </c>
      <c r="H37" s="5"/>
    </row>
    <row r="38" spans="1:8" ht="76.5">
      <c r="A38" s="413" t="s">
        <v>873</v>
      </c>
      <c r="B38" s="284">
        <v>42970</v>
      </c>
      <c r="C38" s="5" t="s">
        <v>886</v>
      </c>
      <c r="D38" s="285"/>
      <c r="E38" s="285" t="s">
        <v>744</v>
      </c>
      <c r="F38" s="284">
        <v>43041</v>
      </c>
      <c r="G38" s="418">
        <f t="shared" si="0"/>
        <v>71</v>
      </c>
      <c r="H38" s="374" t="s">
        <v>34</v>
      </c>
    </row>
    <row r="39" spans="1:8" ht="76.5">
      <c r="A39" s="413" t="s">
        <v>874</v>
      </c>
      <c r="B39" s="284">
        <v>42970</v>
      </c>
      <c r="C39" s="5" t="s">
        <v>887</v>
      </c>
      <c r="D39" s="285"/>
      <c r="E39" s="285" t="s">
        <v>744</v>
      </c>
      <c r="F39" s="284">
        <v>43041</v>
      </c>
      <c r="G39" s="418">
        <f t="shared" si="0"/>
        <v>71</v>
      </c>
      <c r="H39" s="374" t="s">
        <v>34</v>
      </c>
    </row>
    <row r="40" spans="1:8" ht="76.5">
      <c r="A40" s="413" t="s">
        <v>875</v>
      </c>
      <c r="B40" s="284">
        <v>42970</v>
      </c>
      <c r="C40" s="5" t="s">
        <v>888</v>
      </c>
      <c r="D40" s="285"/>
      <c r="E40" s="285" t="s">
        <v>744</v>
      </c>
      <c r="F40" s="284">
        <v>43041</v>
      </c>
      <c r="G40" s="418">
        <f t="shared" si="0"/>
        <v>71</v>
      </c>
      <c r="H40" s="374" t="s">
        <v>34</v>
      </c>
    </row>
    <row r="41" spans="1:8" ht="165.75">
      <c r="A41" s="413" t="s">
        <v>876</v>
      </c>
      <c r="B41" s="284">
        <v>42963</v>
      </c>
      <c r="C41" s="414" t="s">
        <v>889</v>
      </c>
      <c r="D41" s="285" t="s">
        <v>744</v>
      </c>
      <c r="E41" s="285"/>
      <c r="F41" s="284">
        <v>43041</v>
      </c>
      <c r="G41" s="418">
        <f t="shared" si="0"/>
        <v>78</v>
      </c>
      <c r="H41" s="347" t="s">
        <v>894</v>
      </c>
    </row>
    <row r="42" spans="1:8" ht="204.75" customHeight="1">
      <c r="A42" s="413" t="s">
        <v>877</v>
      </c>
      <c r="B42" s="284">
        <v>42956</v>
      </c>
      <c r="C42" s="414" t="s">
        <v>890</v>
      </c>
      <c r="D42" s="285" t="s">
        <v>744</v>
      </c>
      <c r="E42" s="285"/>
      <c r="F42" s="284">
        <v>43041</v>
      </c>
      <c r="G42" s="418">
        <f t="shared" si="0"/>
        <v>85</v>
      </c>
      <c r="H42" s="347" t="s">
        <v>748</v>
      </c>
    </row>
    <row r="43" spans="1:8" ht="102">
      <c r="A43" s="413" t="s">
        <v>866</v>
      </c>
      <c r="B43" s="284">
        <v>42956</v>
      </c>
      <c r="C43" s="414" t="s">
        <v>891</v>
      </c>
      <c r="D43" s="285" t="s">
        <v>744</v>
      </c>
      <c r="E43" s="285"/>
      <c r="F43" s="284">
        <v>43041</v>
      </c>
      <c r="G43" s="418">
        <f t="shared" si="0"/>
        <v>85</v>
      </c>
      <c r="H43" s="347" t="s">
        <v>748</v>
      </c>
    </row>
    <row r="44" spans="1:8" ht="216.75">
      <c r="A44" s="413" t="s">
        <v>865</v>
      </c>
      <c r="B44" s="284">
        <v>42956</v>
      </c>
      <c r="C44" s="426" t="s">
        <v>892</v>
      </c>
      <c r="D44" s="285" t="s">
        <v>744</v>
      </c>
      <c r="E44" s="285"/>
      <c r="F44" s="284">
        <v>43041</v>
      </c>
      <c r="G44" s="418">
        <f t="shared" si="0"/>
        <v>85</v>
      </c>
      <c r="H44" s="5"/>
    </row>
    <row r="45" spans="1:8" ht="76.5">
      <c r="A45" s="413" t="s">
        <v>864</v>
      </c>
      <c r="B45" s="284">
        <v>42956</v>
      </c>
      <c r="C45" s="403" t="s">
        <v>893</v>
      </c>
      <c r="D45" s="285" t="s">
        <v>744</v>
      </c>
      <c r="E45" s="285"/>
      <c r="F45" s="284">
        <v>43041</v>
      </c>
      <c r="G45" s="418">
        <f t="shared" si="0"/>
        <v>85</v>
      </c>
      <c r="H45" s="5"/>
    </row>
    <row r="46" spans="1:8" ht="63.75">
      <c r="A46" s="428" t="s">
        <v>850</v>
      </c>
      <c r="B46" s="420">
        <v>42942</v>
      </c>
      <c r="C46" s="427" t="s">
        <v>853</v>
      </c>
      <c r="D46" s="419" t="s">
        <v>744</v>
      </c>
      <c r="E46" s="419"/>
      <c r="F46" s="407">
        <v>42985</v>
      </c>
      <c r="G46" s="418">
        <f t="shared" si="0"/>
        <v>43</v>
      </c>
      <c r="H46" s="266" t="s">
        <v>748</v>
      </c>
    </row>
    <row r="47" spans="1:8" ht="140.25">
      <c r="A47" s="428" t="s">
        <v>849</v>
      </c>
      <c r="B47" s="420">
        <v>42942</v>
      </c>
      <c r="C47" s="421" t="s">
        <v>854</v>
      </c>
      <c r="D47" s="419" t="s">
        <v>744</v>
      </c>
      <c r="E47" s="419"/>
      <c r="F47" s="407">
        <v>42985</v>
      </c>
      <c r="G47" s="418">
        <f aca="true" t="shared" si="1" ref="G47:G62">+F47-B47</f>
        <v>43</v>
      </c>
      <c r="H47" s="421" t="s">
        <v>851</v>
      </c>
    </row>
    <row r="48" spans="1:8" ht="203.25" customHeight="1">
      <c r="A48" s="413" t="s">
        <v>848</v>
      </c>
      <c r="B48" s="422">
        <v>42942</v>
      </c>
      <c r="C48" s="426" t="s">
        <v>855</v>
      </c>
      <c r="D48" s="419" t="s">
        <v>744</v>
      </c>
      <c r="E48" s="419"/>
      <c r="F48" s="407">
        <v>42985</v>
      </c>
      <c r="G48" s="418">
        <f t="shared" si="1"/>
        <v>43</v>
      </c>
      <c r="H48" s="406"/>
    </row>
    <row r="49" spans="1:8" ht="229.5">
      <c r="A49" s="413" t="s">
        <v>847</v>
      </c>
      <c r="B49" s="422">
        <v>42942</v>
      </c>
      <c r="C49" s="426" t="s">
        <v>856</v>
      </c>
      <c r="D49" s="419" t="s">
        <v>744</v>
      </c>
      <c r="E49" s="419"/>
      <c r="F49" s="407">
        <v>42985</v>
      </c>
      <c r="G49" s="418">
        <f t="shared" si="1"/>
        <v>43</v>
      </c>
      <c r="H49" s="406"/>
    </row>
    <row r="50" spans="1:8" ht="127.5">
      <c r="A50" s="413" t="s">
        <v>846</v>
      </c>
      <c r="B50" s="422">
        <v>42935</v>
      </c>
      <c r="C50" s="426" t="s">
        <v>857</v>
      </c>
      <c r="D50" s="423" t="s">
        <v>744</v>
      </c>
      <c r="E50" s="423"/>
      <c r="F50" s="342">
        <v>42985</v>
      </c>
      <c r="G50" s="418">
        <f t="shared" si="1"/>
        <v>50</v>
      </c>
      <c r="H50" s="289" t="s">
        <v>901</v>
      </c>
    </row>
    <row r="51" spans="1:8" ht="51">
      <c r="A51" s="413" t="s">
        <v>845</v>
      </c>
      <c r="B51" s="422">
        <v>42935</v>
      </c>
      <c r="C51" s="426" t="s">
        <v>852</v>
      </c>
      <c r="D51" s="423" t="s">
        <v>744</v>
      </c>
      <c r="E51" s="423"/>
      <c r="F51" s="342">
        <v>42985</v>
      </c>
      <c r="G51" s="418">
        <f t="shared" si="1"/>
        <v>50</v>
      </c>
      <c r="H51" s="289" t="s">
        <v>748</v>
      </c>
    </row>
    <row r="52" spans="1:8" ht="293.25">
      <c r="A52" s="413" t="s">
        <v>844</v>
      </c>
      <c r="B52" s="422">
        <v>42928</v>
      </c>
      <c r="C52" s="424" t="s">
        <v>858</v>
      </c>
      <c r="D52" s="419" t="s">
        <v>744</v>
      </c>
      <c r="E52" s="419"/>
      <c r="F52" s="407">
        <v>42985</v>
      </c>
      <c r="G52" s="418">
        <f t="shared" si="1"/>
        <v>57</v>
      </c>
      <c r="H52" s="406"/>
    </row>
    <row r="53" spans="1:8" ht="268.5" customHeight="1">
      <c r="A53" s="413" t="s">
        <v>843</v>
      </c>
      <c r="B53" s="420">
        <v>42928</v>
      </c>
      <c r="C53" s="421" t="s">
        <v>859</v>
      </c>
      <c r="D53" s="419" t="s">
        <v>744</v>
      </c>
      <c r="E53" s="419"/>
      <c r="F53" s="407">
        <v>42985</v>
      </c>
      <c r="G53" s="418">
        <f t="shared" si="1"/>
        <v>57</v>
      </c>
      <c r="H53" s="406"/>
    </row>
    <row r="54" spans="1:8" ht="89.25">
      <c r="A54" s="404" t="s">
        <v>825</v>
      </c>
      <c r="B54" s="345">
        <v>42921</v>
      </c>
      <c r="C54" s="289" t="s">
        <v>840</v>
      </c>
      <c r="D54" s="415"/>
      <c r="E54" s="415" t="s">
        <v>744</v>
      </c>
      <c r="F54" s="407">
        <v>42985</v>
      </c>
      <c r="G54" s="418">
        <f t="shared" si="1"/>
        <v>64</v>
      </c>
      <c r="H54" s="374" t="s">
        <v>34</v>
      </c>
    </row>
    <row r="55" spans="1:8" ht="76.5">
      <c r="A55" s="286" t="s">
        <v>826</v>
      </c>
      <c r="B55" s="345">
        <v>42921</v>
      </c>
      <c r="C55" s="289" t="s">
        <v>841</v>
      </c>
      <c r="D55" s="415"/>
      <c r="E55" s="415" t="s">
        <v>744</v>
      </c>
      <c r="F55" s="407">
        <v>42985</v>
      </c>
      <c r="G55" s="418">
        <f t="shared" si="1"/>
        <v>64</v>
      </c>
      <c r="H55" s="374" t="s">
        <v>34</v>
      </c>
    </row>
    <row r="56" spans="1:8" ht="89.25">
      <c r="A56" s="286" t="s">
        <v>827</v>
      </c>
      <c r="B56" s="345">
        <v>42921</v>
      </c>
      <c r="C56" s="289" t="s">
        <v>842</v>
      </c>
      <c r="D56" s="415"/>
      <c r="E56" s="415" t="s">
        <v>744</v>
      </c>
      <c r="F56" s="407">
        <v>42985</v>
      </c>
      <c r="G56" s="418">
        <f t="shared" si="1"/>
        <v>64</v>
      </c>
      <c r="H56" s="374" t="s">
        <v>34</v>
      </c>
    </row>
    <row r="57" spans="1:8" ht="191.25">
      <c r="A57" s="286" t="s">
        <v>833</v>
      </c>
      <c r="B57" s="345">
        <v>42921</v>
      </c>
      <c r="C57" s="374" t="s">
        <v>834</v>
      </c>
      <c r="D57" s="416" t="s">
        <v>744</v>
      </c>
      <c r="E57" s="416"/>
      <c r="F57" s="407">
        <v>42985</v>
      </c>
      <c r="G57" s="418">
        <f t="shared" si="1"/>
        <v>64</v>
      </c>
      <c r="H57" s="289" t="s">
        <v>748</v>
      </c>
    </row>
    <row r="58" spans="1:8" ht="63.75">
      <c r="A58" s="286" t="s">
        <v>832</v>
      </c>
      <c r="B58" s="345">
        <v>42921</v>
      </c>
      <c r="C58" s="374" t="s">
        <v>860</v>
      </c>
      <c r="D58" s="415" t="s">
        <v>744</v>
      </c>
      <c r="E58" s="415"/>
      <c r="F58" s="407">
        <v>42985</v>
      </c>
      <c r="G58" s="418">
        <f t="shared" si="1"/>
        <v>64</v>
      </c>
      <c r="H58" s="289" t="s">
        <v>748</v>
      </c>
    </row>
    <row r="59" spans="1:8" ht="140.25">
      <c r="A59" s="425" t="s">
        <v>831</v>
      </c>
      <c r="B59" s="345">
        <v>42914</v>
      </c>
      <c r="C59" s="347" t="s">
        <v>838</v>
      </c>
      <c r="D59" s="415" t="s">
        <v>744</v>
      </c>
      <c r="E59" s="415"/>
      <c r="F59" s="407">
        <v>42985</v>
      </c>
      <c r="G59" s="418">
        <f t="shared" si="1"/>
        <v>71</v>
      </c>
      <c r="H59" s="347" t="s">
        <v>752</v>
      </c>
    </row>
    <row r="60" spans="1:8" ht="63.75">
      <c r="A60" s="425" t="s">
        <v>830</v>
      </c>
      <c r="B60" s="345">
        <v>42914</v>
      </c>
      <c r="C60" s="287" t="s">
        <v>837</v>
      </c>
      <c r="D60" s="415" t="s">
        <v>744</v>
      </c>
      <c r="E60" s="415"/>
      <c r="F60" s="407">
        <v>42985</v>
      </c>
      <c r="G60" s="418">
        <f t="shared" si="1"/>
        <v>71</v>
      </c>
      <c r="H60" s="347" t="s">
        <v>748</v>
      </c>
    </row>
    <row r="61" spans="1:8" ht="165.75">
      <c r="A61" s="425" t="s">
        <v>829</v>
      </c>
      <c r="B61" s="345">
        <v>42914</v>
      </c>
      <c r="C61" s="287" t="s">
        <v>836</v>
      </c>
      <c r="D61" s="415" t="s">
        <v>744</v>
      </c>
      <c r="E61" s="415"/>
      <c r="F61" s="407">
        <v>42985</v>
      </c>
      <c r="G61" s="418">
        <f t="shared" si="1"/>
        <v>71</v>
      </c>
      <c r="H61" s="347" t="s">
        <v>748</v>
      </c>
    </row>
    <row r="62" spans="1:8" ht="51">
      <c r="A62" s="425" t="s">
        <v>828</v>
      </c>
      <c r="B62" s="345">
        <v>42914</v>
      </c>
      <c r="C62" s="410" t="s">
        <v>835</v>
      </c>
      <c r="D62" s="415" t="s">
        <v>744</v>
      </c>
      <c r="E62" s="415"/>
      <c r="F62" s="345">
        <v>42985</v>
      </c>
      <c r="G62" s="418">
        <f t="shared" si="1"/>
        <v>71</v>
      </c>
      <c r="H62" s="347" t="s">
        <v>748</v>
      </c>
    </row>
    <row r="63" spans="1:8" ht="285.75" customHeight="1">
      <c r="A63" s="413" t="s">
        <v>818</v>
      </c>
      <c r="B63" s="284">
        <v>42879</v>
      </c>
      <c r="C63" s="414" t="s">
        <v>820</v>
      </c>
      <c r="D63" s="285" t="s">
        <v>744</v>
      </c>
      <c r="E63" s="285"/>
      <c r="F63" s="284">
        <v>42922</v>
      </c>
      <c r="G63" s="418">
        <f aca="true" t="shared" si="2" ref="G63:G68">+F63-B63</f>
        <v>43</v>
      </c>
      <c r="H63" s="5" t="s">
        <v>819</v>
      </c>
    </row>
    <row r="64" spans="1:8" ht="63.75">
      <c r="A64" s="413" t="s">
        <v>817</v>
      </c>
      <c r="B64" s="290">
        <v>42879</v>
      </c>
      <c r="C64" s="34" t="s">
        <v>839</v>
      </c>
      <c r="D64" s="197"/>
      <c r="E64" s="197" t="s">
        <v>744</v>
      </c>
      <c r="F64" s="284">
        <v>42922</v>
      </c>
      <c r="G64" s="418">
        <f t="shared" si="2"/>
        <v>43</v>
      </c>
      <c r="H64" s="412" t="s">
        <v>34</v>
      </c>
    </row>
    <row r="65" spans="1:8" ht="89.25">
      <c r="A65" s="404" t="s">
        <v>815</v>
      </c>
      <c r="B65" s="284">
        <v>42851</v>
      </c>
      <c r="C65" s="403" t="s">
        <v>816</v>
      </c>
      <c r="D65" s="285" t="s">
        <v>744</v>
      </c>
      <c r="E65" s="285"/>
      <c r="F65" s="284">
        <v>42922</v>
      </c>
      <c r="G65" s="418">
        <f t="shared" si="2"/>
        <v>71</v>
      </c>
      <c r="H65" s="5" t="s">
        <v>748</v>
      </c>
    </row>
    <row r="66" spans="1:8" ht="127.5">
      <c r="A66" s="405" t="s">
        <v>813</v>
      </c>
      <c r="B66" s="353">
        <v>42851</v>
      </c>
      <c r="C66" s="333" t="s">
        <v>821</v>
      </c>
      <c r="D66" s="285" t="s">
        <v>744</v>
      </c>
      <c r="E66" s="305"/>
      <c r="F66" s="284">
        <v>42922</v>
      </c>
      <c r="G66" s="418">
        <f t="shared" si="2"/>
        <v>71</v>
      </c>
      <c r="H66" s="333" t="s">
        <v>748</v>
      </c>
    </row>
    <row r="67" spans="1:8" ht="114.75">
      <c r="A67" s="404" t="s">
        <v>812</v>
      </c>
      <c r="B67" s="284">
        <v>42851</v>
      </c>
      <c r="C67" s="5" t="s">
        <v>822</v>
      </c>
      <c r="D67" s="285" t="s">
        <v>744</v>
      </c>
      <c r="E67" s="285"/>
      <c r="F67" s="284">
        <v>42922</v>
      </c>
      <c r="G67" s="418">
        <f t="shared" si="2"/>
        <v>71</v>
      </c>
      <c r="H67" s="5" t="s">
        <v>748</v>
      </c>
    </row>
    <row r="68" spans="1:8" ht="76.5">
      <c r="A68" s="405" t="s">
        <v>811</v>
      </c>
      <c r="B68" s="353">
        <v>42851</v>
      </c>
      <c r="C68" s="307" t="s">
        <v>823</v>
      </c>
      <c r="D68" s="285" t="s">
        <v>744</v>
      </c>
      <c r="E68" s="429"/>
      <c r="F68" s="284">
        <v>42922</v>
      </c>
      <c r="G68" s="418">
        <f t="shared" si="2"/>
        <v>71</v>
      </c>
      <c r="H68" s="394"/>
    </row>
    <row r="69" spans="1:8" ht="12.75">
      <c r="A69" s="93"/>
      <c r="B69" s="381"/>
      <c r="C69" s="381"/>
      <c r="D69" s="20">
        <f>COUNTIF(D14:D68,"x")</f>
        <v>46</v>
      </c>
      <c r="E69" s="20">
        <f>COUNTIF(E14:E68,"x")</f>
        <v>7</v>
      </c>
      <c r="F69" s="381"/>
      <c r="G69" s="381"/>
      <c r="H69" s="384"/>
    </row>
    <row r="70" spans="1:8" ht="36">
      <c r="A70" s="386"/>
      <c r="D70" s="383" t="s">
        <v>97</v>
      </c>
      <c r="E70" s="383" t="s">
        <v>98</v>
      </c>
      <c r="F70" s="382" t="s">
        <v>96</v>
      </c>
      <c r="G70" s="387" t="s">
        <v>668</v>
      </c>
      <c r="H70" s="385"/>
    </row>
    <row r="71" spans="1:8" ht="15.75" thickBot="1">
      <c r="A71" s="388" t="s">
        <v>824</v>
      </c>
      <c r="B71" s="389"/>
      <c r="C71" s="389"/>
      <c r="D71" s="390">
        <f>D69/53</f>
        <v>0.8679245283018868</v>
      </c>
      <c r="E71" s="390">
        <f>E69/53</f>
        <v>0.1320754716981132</v>
      </c>
      <c r="F71" s="391"/>
      <c r="G71" s="395">
        <f>AVERAGE(G29:G68)</f>
        <v>65.175</v>
      </c>
      <c r="H71" s="392"/>
    </row>
    <row r="72" ht="13.5" thickTop="1"/>
    <row r="73" ht="12.75">
      <c r="C73" s="411"/>
    </row>
    <row r="77" ht="12.75">
      <c r="C77" s="411"/>
    </row>
    <row r="78" ht="12.75">
      <c r="C78" s="411"/>
    </row>
    <row r="79" ht="12.75">
      <c r="C79" s="411"/>
    </row>
    <row r="80" ht="12.75">
      <c r="C80" s="411"/>
    </row>
    <row r="81" ht="12.75">
      <c r="C81" s="411"/>
    </row>
    <row r="82" ht="12.75">
      <c r="C82" s="411"/>
    </row>
    <row r="83" ht="12.75">
      <c r="C83" s="411"/>
    </row>
    <row r="84" ht="12.75">
      <c r="C84" s="411"/>
    </row>
  </sheetData>
  <sheetProtection/>
  <mergeCells count="5">
    <mergeCell ref="F3:H3"/>
    <mergeCell ref="A8:H8"/>
    <mergeCell ref="A11:A12"/>
    <mergeCell ref="C11:C12"/>
    <mergeCell ref="D11:H11"/>
  </mergeCells>
  <hyperlinks>
    <hyperlink ref="A67" r:id="rId1" display="Daclizumab for treating relapsing–remitting multiple sclerosis [TA441]"/>
    <hyperlink ref="A66" r:id="rId2" display="Ixekizumab for treating moderate to severe plaque psoriasis [TA442]"/>
    <hyperlink ref="A65" r:id="rId3" display="Obeticholic acid for treating primary biliary cholangitis [TA443]"/>
    <hyperlink ref="A64" r:id="rId4" display="https://www.nice.org.uk/guidance/ta444"/>
    <hyperlink ref="A63" r:id="rId5" display="https://www.nice.org.uk/guidance/ta445"/>
    <hyperlink ref="A54" r:id="rId6" display="Daratumumab with lenalidomide and dexamethasone for treating relapsed or refractory multiple myeloma (terminated appraisal) (TA454)"/>
    <hyperlink ref="A55" r:id="rId7" display="https://www.nice.org.uk/guidance/ta453"/>
    <hyperlink ref="A56" r:id="rId8" display="https://www.nice.org.uk/guidance/ta452"/>
    <hyperlink ref="A62" r:id="rId9" display="https://www.nice.org.uk/guidance/ta446"/>
    <hyperlink ref="A61" r:id="rId10" display="https://www.nice.org.uk/guidance/ta447"/>
    <hyperlink ref="A60" r:id="rId11" display="https://www.nice.org.uk/guidance/ta448"/>
    <hyperlink ref="A59" r:id="rId12" display="https://www.nice.org.uk/guidance/ta449"/>
    <hyperlink ref="A58" r:id="rId13" display="https://www.nice.org.uk/guidance/ta450"/>
    <hyperlink ref="A57" r:id="rId14" display="https://www.nice.org.uk/guidance/ta451"/>
    <hyperlink ref="A53" r:id="rId15" display="https://www.nice.org.uk/guidance/ta455"/>
    <hyperlink ref="A52" r:id="rId16" display="https://www.nice.org.uk/guidance/ta456"/>
    <hyperlink ref="A51" r:id="rId17" display="https://www.nice.org.uk/guidance/ta457"/>
    <hyperlink ref="A50" r:id="rId18" display="https://www.nice.org.uk/guidance/ta458"/>
    <hyperlink ref="A49" r:id="rId19" display="https://www.nice.org.uk/guidance/ta459"/>
    <hyperlink ref="A48" r:id="rId20" display="https://www.nice.org.uk/guidance/ta460"/>
    <hyperlink ref="A47" r:id="rId21" display="https://www.nice.org.uk/guidance/ta461"/>
    <hyperlink ref="A46" r:id="rId22" display="https://www.nice.org.uk/guidance/ta462"/>
    <hyperlink ref="A29" r:id="rId23" display="https://www.nice.org.uk/guidance/ta160"/>
    <hyperlink ref="A30" r:id="rId24" display="https://www.nice.org.uk/guidance/ta161"/>
    <hyperlink ref="A31" r:id="rId25" display="https://www.nice.org.uk/guidance/ta190"/>
    <hyperlink ref="A45" r:id="rId26" display="https://www.nice.org.uk/guidance/ta463"/>
    <hyperlink ref="A44" r:id="rId27" display="https://www.nice.org.uk/guidance/ta464"/>
    <hyperlink ref="A43" r:id="rId28" display="https://www.nice.org.uk/guidance/ta465"/>
    <hyperlink ref="A32" r:id="rId29" display="https://www.nice.org.uk/guidance/ta476"/>
    <hyperlink ref="A33" r:id="rId30" display="https://www.nice.org.uk/guidance/ta475"/>
    <hyperlink ref="A34" r:id="rId31" display="https://www.nice.org.uk/guidance/ta474"/>
    <hyperlink ref="A35" r:id="rId32" display="https://www.nice.org.uk/guidance/ta473"/>
    <hyperlink ref="A36" r:id="rId33" display="https://www.nice.org.uk/guidance/ta472"/>
    <hyperlink ref="A37" r:id="rId34" display="https://www.nice.org.uk/guidance/ta471"/>
    <hyperlink ref="A38" r:id="rId35" display="https://www.nice.org.uk/guidance/ta470"/>
    <hyperlink ref="A39" r:id="rId36" display="https://www.nice.org.uk/guidance/ta469"/>
    <hyperlink ref="A40" r:id="rId37" display="https://www.nice.org.uk/guidance/ta468"/>
    <hyperlink ref="A41" r:id="rId38" display="https://www.nice.org.uk/guidance/ta467"/>
    <hyperlink ref="A42" r:id="rId39" display="https://www.nice.org.uk/guidance/ta466"/>
    <hyperlink ref="A28" r:id="rId40" display="https://www.nice.org.uk/guidance/ta477"/>
    <hyperlink ref="A27" r:id="rId41" display="https://www.nice.org.uk/guidance/ta478"/>
    <hyperlink ref="A26" r:id="rId42" display="https://www.nice.org.uk/guidance/ta479"/>
    <hyperlink ref="A25" r:id="rId43" display="https://www.nice.org.uk/guidance/ta480"/>
    <hyperlink ref="A24" r:id="rId44" display="https://www.nice.org.uk/guidance/ta481"/>
    <hyperlink ref="A23" r:id="rId45" display="https://www.nice.org.uk/guidance/ta482"/>
    <hyperlink ref="A22" r:id="rId46" display="Nivolumab for previously treated squamous non-small-cell lung cancer (TA483)"/>
    <hyperlink ref="A21" r:id="rId47" display="Nivolumab for previously treated non-squamous non-small-cell lung cancer (TA484)"/>
    <hyperlink ref="A20" r:id="rId48" display="Sarilumab for moderate to severe rheumatoid arthritis (TA485)"/>
    <hyperlink ref="A19" r:id="rId49" display="Aflibercept for treating choroidal neovascularisation (TA486)"/>
    <hyperlink ref="A18" r:id="rId50" display="Venetoclax for treating chronic lymphocytic leukaemia (TA487)"/>
    <hyperlink ref="A17" r:id="rId51" display="Regorafenib for previously treated unresectable or metastatic gastrointestinal stromal tumours (TA488)"/>
    <hyperlink ref="A16" r:id="rId52" display="Vismodegib for treating basal cell carcinoma (TA489)"/>
    <hyperlink ref="A15" r:id="rId53" display="Nivolumab for treating squamous cell carcinoma of the head and neck after platinum-based chemotherapy (TA490)"/>
    <hyperlink ref="A14" r:id="rId54" display="Ibrutinib for treating Waldenstrom’s macroglobulinaemia (TA491)"/>
  </hyperlinks>
  <printOptions/>
  <pageMargins left="0.7086614173228347" right="0.7086614173228347" top="0.7480314960629921" bottom="0.7480314960629921" header="0.31496062992125984" footer="0.31496062992125984"/>
  <pageSetup fitToHeight="2" fitToWidth="1" horizontalDpi="600" verticalDpi="600" orientation="landscape" paperSize="9" scale="41" r:id="rId56"/>
  <drawing r:id="rId55"/>
</worksheet>
</file>

<file path=xl/worksheets/sheet10.xml><?xml version="1.0" encoding="utf-8"?>
<worksheet xmlns="http://schemas.openxmlformats.org/spreadsheetml/2006/main" xmlns:r="http://schemas.openxmlformats.org/officeDocument/2006/relationships">
  <dimension ref="A1:J33"/>
  <sheetViews>
    <sheetView zoomScale="80" zoomScaleNormal="80" zoomScalePageLayoutView="0" workbookViewId="0" topLeftCell="A19">
      <selection activeCell="D34" sqref="D34"/>
    </sheetView>
  </sheetViews>
  <sheetFormatPr defaultColWidth="0" defaultRowHeight="12.75"/>
  <cols>
    <col min="1" max="1" width="36.28125" style="0" customWidth="1"/>
    <col min="2" max="2" width="11.28125" style="0" customWidth="1"/>
    <col min="3" max="3" width="42.7109375" style="0" customWidth="1"/>
    <col min="4" max="5" width="10.8515625" style="0" customWidth="1"/>
    <col min="6" max="6" width="12.00390625" style="0" customWidth="1"/>
    <col min="7" max="7" width="11.8515625" style="0" customWidth="1"/>
    <col min="8" max="8" width="40.8515625" style="0" customWidth="1"/>
    <col min="9" max="9" width="11.421875" style="0" customWidth="1"/>
    <col min="10" max="16384" width="0" style="0" hidden="1" customWidth="1"/>
  </cols>
  <sheetData>
    <row r="1" spans="1:9" s="16" customFormat="1" ht="18.75">
      <c r="A1" s="17"/>
      <c r="B1" s="17"/>
      <c r="C1" s="18" t="s">
        <v>87</v>
      </c>
      <c r="D1" s="17"/>
      <c r="E1" s="17"/>
      <c r="F1" s="17"/>
      <c r="G1" s="17"/>
      <c r="H1" s="17"/>
      <c r="I1" s="17"/>
    </row>
    <row r="3" spans="8:9" s="12" customFormat="1" ht="18">
      <c r="H3" s="153" t="s">
        <v>48</v>
      </c>
      <c r="I3" s="61"/>
    </row>
    <row r="4" spans="2:9" ht="18">
      <c r="B4" s="12"/>
      <c r="H4" s="73" t="s">
        <v>47</v>
      </c>
      <c r="I4" s="62"/>
    </row>
    <row r="5" spans="2:9" ht="18">
      <c r="B5" s="12"/>
      <c r="H5" s="73"/>
      <c r="I5" s="62"/>
    </row>
    <row r="6" spans="2:9" ht="18">
      <c r="B6" s="12"/>
      <c r="H6" s="73"/>
      <c r="I6" s="62"/>
    </row>
    <row r="7" ht="10.5" customHeight="1">
      <c r="I7" s="15"/>
    </row>
    <row r="8" spans="1:9" ht="15">
      <c r="A8" s="14" t="s">
        <v>112</v>
      </c>
      <c r="I8" s="13"/>
    </row>
    <row r="9" spans="1:3" ht="12.75">
      <c r="A9" s="12"/>
      <c r="B9" s="12"/>
      <c r="C9" s="12"/>
    </row>
    <row r="10" spans="1:8" ht="36.75" customHeight="1">
      <c r="A10" s="63" t="s">
        <v>129</v>
      </c>
      <c r="B10" s="63" t="s">
        <v>94</v>
      </c>
      <c r="C10" s="63" t="s">
        <v>99</v>
      </c>
      <c r="D10" s="440" t="s">
        <v>128</v>
      </c>
      <c r="E10" s="441"/>
      <c r="F10" s="441"/>
      <c r="G10" s="441"/>
      <c r="H10" s="442"/>
    </row>
    <row r="11" spans="1:9" ht="41.25" customHeight="1" thickBot="1">
      <c r="A11" s="59"/>
      <c r="B11" s="59"/>
      <c r="C11" s="59"/>
      <c r="D11" s="60" t="s">
        <v>81</v>
      </c>
      <c r="E11" s="60" t="s">
        <v>82</v>
      </c>
      <c r="F11" s="60" t="s">
        <v>132</v>
      </c>
      <c r="G11" s="60" t="s">
        <v>113</v>
      </c>
      <c r="H11" s="60" t="s">
        <v>114</v>
      </c>
      <c r="I11" s="60"/>
    </row>
    <row r="12" spans="1:10" s="38" customFormat="1" ht="24" customHeight="1">
      <c r="A12" s="133" t="s">
        <v>116</v>
      </c>
      <c r="B12" s="36"/>
      <c r="C12" s="51"/>
      <c r="D12" s="36"/>
      <c r="E12" s="36"/>
      <c r="F12" s="36"/>
      <c r="G12" s="36"/>
      <c r="H12" s="36"/>
      <c r="I12" s="36"/>
      <c r="J12" s="37"/>
    </row>
    <row r="13" spans="1:9" s="19" customFormat="1" ht="38.25">
      <c r="A13" s="77" t="s">
        <v>481</v>
      </c>
      <c r="B13" s="98">
        <v>39903</v>
      </c>
      <c r="C13" s="116" t="s">
        <v>38</v>
      </c>
      <c r="D13" s="118" t="s">
        <v>744</v>
      </c>
      <c r="E13" s="71"/>
      <c r="F13" s="98" t="s">
        <v>780</v>
      </c>
      <c r="G13" s="105" t="e">
        <f>F13-B13</f>
        <v>#VALUE!</v>
      </c>
      <c r="H13" s="173" t="s">
        <v>782</v>
      </c>
      <c r="I13" s="25"/>
    </row>
    <row r="14" spans="1:9" s="20" customFormat="1" ht="66" customHeight="1">
      <c r="A14" s="145" t="s">
        <v>482</v>
      </c>
      <c r="B14" s="102">
        <v>39872</v>
      </c>
      <c r="C14" s="101" t="s">
        <v>86</v>
      </c>
      <c r="D14" s="118" t="s">
        <v>744</v>
      </c>
      <c r="E14" s="70"/>
      <c r="F14" s="98" t="s">
        <v>780</v>
      </c>
      <c r="G14" s="106" t="e">
        <f aca="true" t="shared" si="0" ref="G14:G30">F14-B14</f>
        <v>#VALUE!</v>
      </c>
      <c r="H14" s="173" t="s">
        <v>782</v>
      </c>
      <c r="I14" s="24"/>
    </row>
    <row r="15" spans="1:9" s="19" customFormat="1" ht="38.25">
      <c r="A15" s="146" t="s">
        <v>483</v>
      </c>
      <c r="B15" s="98">
        <v>39813</v>
      </c>
      <c r="C15" s="116" t="s">
        <v>239</v>
      </c>
      <c r="D15" s="118" t="s">
        <v>744</v>
      </c>
      <c r="E15" s="71"/>
      <c r="F15" s="98" t="s">
        <v>780</v>
      </c>
      <c r="G15" s="105" t="e">
        <f t="shared" si="0"/>
        <v>#VALUE!</v>
      </c>
      <c r="H15" s="173" t="s">
        <v>782</v>
      </c>
      <c r="I15" s="25"/>
    </row>
    <row r="16" spans="1:9" s="20" customFormat="1" ht="38.25">
      <c r="A16" s="145" t="s">
        <v>484</v>
      </c>
      <c r="B16" s="102">
        <v>39813</v>
      </c>
      <c r="C16" s="101" t="s">
        <v>37</v>
      </c>
      <c r="D16" s="118" t="s">
        <v>744</v>
      </c>
      <c r="E16" s="70"/>
      <c r="F16" s="98" t="s">
        <v>780</v>
      </c>
      <c r="G16" s="106" t="e">
        <f t="shared" si="0"/>
        <v>#VALUE!</v>
      </c>
      <c r="H16" s="173" t="s">
        <v>782</v>
      </c>
      <c r="I16" s="24"/>
    </row>
    <row r="17" spans="1:9" s="19" customFormat="1" ht="102.75" customHeight="1">
      <c r="A17" s="146" t="s">
        <v>485</v>
      </c>
      <c r="B17" s="98">
        <v>39782</v>
      </c>
      <c r="C17" s="116" t="s">
        <v>416</v>
      </c>
      <c r="D17" s="118" t="s">
        <v>744</v>
      </c>
      <c r="E17" s="71"/>
      <c r="F17" s="98" t="s">
        <v>780</v>
      </c>
      <c r="G17" s="105" t="e">
        <f t="shared" si="0"/>
        <v>#VALUE!</v>
      </c>
      <c r="H17" s="173" t="s">
        <v>782</v>
      </c>
      <c r="I17" s="25"/>
    </row>
    <row r="18" spans="1:9" s="19" customFormat="1" ht="80.25" customHeight="1">
      <c r="A18" s="147" t="s">
        <v>430</v>
      </c>
      <c r="B18" s="109">
        <v>39721</v>
      </c>
      <c r="C18" s="101" t="s">
        <v>530</v>
      </c>
      <c r="D18" s="118" t="s">
        <v>744</v>
      </c>
      <c r="E18" s="108"/>
      <c r="F18" s="98" t="s">
        <v>780</v>
      </c>
      <c r="G18" s="106" t="e">
        <f t="shared" si="0"/>
        <v>#VALUE!</v>
      </c>
      <c r="H18" s="173" t="s">
        <v>782</v>
      </c>
      <c r="I18" s="107"/>
    </row>
    <row r="19" spans="1:9" s="23" customFormat="1" ht="38.25">
      <c r="A19" s="146" t="s">
        <v>486</v>
      </c>
      <c r="B19" s="98">
        <v>39721</v>
      </c>
      <c r="C19" s="116" t="s">
        <v>240</v>
      </c>
      <c r="D19" s="118" t="s">
        <v>744</v>
      </c>
      <c r="E19" s="71"/>
      <c r="F19" s="98" t="s">
        <v>780</v>
      </c>
      <c r="G19" s="105" t="e">
        <f t="shared" si="0"/>
        <v>#VALUE!</v>
      </c>
      <c r="H19" s="173" t="s">
        <v>782</v>
      </c>
      <c r="I19" s="25"/>
    </row>
    <row r="20" spans="1:9" s="19" customFormat="1" ht="54.75" customHeight="1">
      <c r="A20" s="147" t="s">
        <v>487</v>
      </c>
      <c r="B20" s="109">
        <v>39691</v>
      </c>
      <c r="C20" s="119" t="s">
        <v>36</v>
      </c>
      <c r="D20" s="118" t="s">
        <v>744</v>
      </c>
      <c r="E20" s="108"/>
      <c r="F20" s="98" t="s">
        <v>780</v>
      </c>
      <c r="G20" s="106" t="e">
        <f t="shared" si="0"/>
        <v>#VALUE!</v>
      </c>
      <c r="H20" s="173" t="s">
        <v>782</v>
      </c>
      <c r="I20" s="107"/>
    </row>
    <row r="21" spans="1:9" s="23" customFormat="1" ht="39.75" customHeight="1">
      <c r="A21" s="146" t="s">
        <v>490</v>
      </c>
      <c r="B21" s="98">
        <v>39691</v>
      </c>
      <c r="C21" s="120" t="s">
        <v>527</v>
      </c>
      <c r="D21" s="118" t="s">
        <v>744</v>
      </c>
      <c r="E21" s="71"/>
      <c r="F21" s="98" t="s">
        <v>780</v>
      </c>
      <c r="G21" s="105" t="e">
        <f t="shared" si="0"/>
        <v>#VALUE!</v>
      </c>
      <c r="H21" s="173" t="s">
        <v>782</v>
      </c>
      <c r="I21" s="25"/>
    </row>
    <row r="22" spans="1:9" s="19" customFormat="1" ht="25.5">
      <c r="A22" s="147" t="s">
        <v>491</v>
      </c>
      <c r="B22" s="109">
        <v>39691</v>
      </c>
      <c r="C22" s="119" t="s">
        <v>243</v>
      </c>
      <c r="D22" s="118" t="s">
        <v>744</v>
      </c>
      <c r="E22" s="108"/>
      <c r="F22" s="98" t="s">
        <v>780</v>
      </c>
      <c r="G22" s="106" t="e">
        <f t="shared" si="0"/>
        <v>#VALUE!</v>
      </c>
      <c r="H22" s="173" t="s">
        <v>782</v>
      </c>
      <c r="I22" s="107"/>
    </row>
    <row r="23" spans="1:9" s="23" customFormat="1" ht="25.5">
      <c r="A23" s="146" t="s">
        <v>492</v>
      </c>
      <c r="B23" s="98">
        <v>39691</v>
      </c>
      <c r="C23" s="120" t="s">
        <v>557</v>
      </c>
      <c r="D23" s="118" t="s">
        <v>744</v>
      </c>
      <c r="E23" s="71"/>
      <c r="F23" s="98" t="s">
        <v>780</v>
      </c>
      <c r="G23" s="105" t="e">
        <f t="shared" si="0"/>
        <v>#VALUE!</v>
      </c>
      <c r="H23" s="173" t="s">
        <v>782</v>
      </c>
      <c r="I23" s="25"/>
    </row>
    <row r="24" spans="1:9" s="19" customFormat="1" ht="54.75" customHeight="1">
      <c r="A24" s="147" t="s">
        <v>493</v>
      </c>
      <c r="B24" s="109">
        <v>39629</v>
      </c>
      <c r="C24" s="97" t="s">
        <v>526</v>
      </c>
      <c r="D24" s="118" t="s">
        <v>744</v>
      </c>
      <c r="E24" s="108"/>
      <c r="F24" s="98" t="s">
        <v>780</v>
      </c>
      <c r="G24" s="106" t="e">
        <f t="shared" si="0"/>
        <v>#VALUE!</v>
      </c>
      <c r="H24" s="173" t="s">
        <v>782</v>
      </c>
      <c r="I24" s="107"/>
    </row>
    <row r="25" spans="1:9" s="23" customFormat="1" ht="38.25">
      <c r="A25" s="146" t="s">
        <v>494</v>
      </c>
      <c r="B25" s="98">
        <v>39629</v>
      </c>
      <c r="C25" s="7" t="s">
        <v>556</v>
      </c>
      <c r="D25" s="118" t="s">
        <v>744</v>
      </c>
      <c r="E25" s="71"/>
      <c r="F25" s="98" t="s">
        <v>780</v>
      </c>
      <c r="G25" s="105" t="e">
        <f t="shared" si="0"/>
        <v>#VALUE!</v>
      </c>
      <c r="H25" s="173" t="s">
        <v>782</v>
      </c>
      <c r="I25" s="25"/>
    </row>
    <row r="26" spans="1:9" s="19" customFormat="1" ht="38.25">
      <c r="A26" s="147" t="s">
        <v>495</v>
      </c>
      <c r="B26" s="109">
        <v>39629</v>
      </c>
      <c r="C26" s="97" t="s">
        <v>244</v>
      </c>
      <c r="D26" s="118" t="s">
        <v>744</v>
      </c>
      <c r="E26" s="108"/>
      <c r="F26" s="98" t="s">
        <v>780</v>
      </c>
      <c r="G26" s="106" t="e">
        <f t="shared" si="0"/>
        <v>#VALUE!</v>
      </c>
      <c r="H26" s="173" t="s">
        <v>782</v>
      </c>
      <c r="I26" s="107"/>
    </row>
    <row r="27" spans="1:9" s="23" customFormat="1" ht="68.25" customHeight="1">
      <c r="A27" s="146" t="s">
        <v>496</v>
      </c>
      <c r="B27" s="98">
        <v>39629</v>
      </c>
      <c r="C27" s="7" t="s">
        <v>245</v>
      </c>
      <c r="D27" s="118" t="s">
        <v>744</v>
      </c>
      <c r="E27" s="71"/>
      <c r="F27" s="98" t="s">
        <v>780</v>
      </c>
      <c r="G27" s="105" t="e">
        <f t="shared" si="0"/>
        <v>#VALUE!</v>
      </c>
      <c r="H27" s="173" t="s">
        <v>782</v>
      </c>
      <c r="I27" s="25"/>
    </row>
    <row r="28" spans="1:9" s="19" customFormat="1" ht="76.5">
      <c r="A28" s="147" t="s">
        <v>497</v>
      </c>
      <c r="B28" s="109">
        <v>39599</v>
      </c>
      <c r="C28" s="119" t="s">
        <v>555</v>
      </c>
      <c r="D28" s="118" t="s">
        <v>744</v>
      </c>
      <c r="E28" s="108"/>
      <c r="F28" s="98" t="s">
        <v>780</v>
      </c>
      <c r="G28" s="106" t="e">
        <f t="shared" si="0"/>
        <v>#VALUE!</v>
      </c>
      <c r="H28" s="173" t="s">
        <v>782</v>
      </c>
      <c r="I28" s="107"/>
    </row>
    <row r="29" spans="1:9" s="23" customFormat="1" ht="66" customHeight="1">
      <c r="A29" s="146" t="s">
        <v>498</v>
      </c>
      <c r="B29" s="98">
        <v>39599</v>
      </c>
      <c r="C29" s="120" t="s">
        <v>242</v>
      </c>
      <c r="D29" s="118" t="s">
        <v>744</v>
      </c>
      <c r="E29" s="71"/>
      <c r="F29" s="98" t="s">
        <v>780</v>
      </c>
      <c r="G29" s="105" t="e">
        <f t="shared" si="0"/>
        <v>#VALUE!</v>
      </c>
      <c r="H29" s="173" t="s">
        <v>782</v>
      </c>
      <c r="I29" s="25"/>
    </row>
    <row r="30" spans="1:9" s="19" customFormat="1" ht="38.25">
      <c r="A30" s="141" t="s">
        <v>499</v>
      </c>
      <c r="B30" s="109">
        <v>39568</v>
      </c>
      <c r="C30" s="119" t="s">
        <v>241</v>
      </c>
      <c r="D30" s="118" t="s">
        <v>744</v>
      </c>
      <c r="E30" s="108"/>
      <c r="F30" s="98" t="s">
        <v>780</v>
      </c>
      <c r="G30" s="106" t="e">
        <f t="shared" si="0"/>
        <v>#VALUE!</v>
      </c>
      <c r="H30" s="173" t="s">
        <v>782</v>
      </c>
      <c r="I30" s="107"/>
    </row>
    <row r="31" spans="1:10" s="95" customFormat="1" ht="12.75">
      <c r="A31" s="151"/>
      <c r="B31" s="79"/>
      <c r="C31" s="79"/>
      <c r="D31" s="96">
        <f>COUNTIF(D13:D30,"X")</f>
        <v>18</v>
      </c>
      <c r="E31" s="96">
        <f>COUNTIF(E13:E30,"X")</f>
        <v>0</v>
      </c>
      <c r="F31" s="79"/>
      <c r="G31" s="79"/>
      <c r="H31" s="79"/>
      <c r="I31" s="79"/>
      <c r="J31" s="94"/>
    </row>
    <row r="32" spans="1:10" s="41" customFormat="1" ht="34.5" customHeight="1">
      <c r="A32" s="76"/>
      <c r="B32" s="45"/>
      <c r="C32" s="4"/>
      <c r="D32" s="46" t="s">
        <v>97</v>
      </c>
      <c r="E32" s="46" t="s">
        <v>98</v>
      </c>
      <c r="F32" s="48" t="s">
        <v>96</v>
      </c>
      <c r="G32" s="47" t="s">
        <v>109</v>
      </c>
      <c r="H32" s="85"/>
      <c r="I32" s="34"/>
      <c r="J32" s="35"/>
    </row>
    <row r="33" spans="1:10" s="16" customFormat="1" ht="23.25" customHeight="1" thickBot="1">
      <c r="A33" s="78" t="s">
        <v>119</v>
      </c>
      <c r="B33" s="52"/>
      <c r="C33" s="53"/>
      <c r="D33" s="87">
        <f>D31/18</f>
        <v>1</v>
      </c>
      <c r="E33" s="87">
        <f>E31/19</f>
        <v>0</v>
      </c>
      <c r="F33" s="54"/>
      <c r="G33" s="55" t="e">
        <f>AVERAGE(G13:G30)</f>
        <v>#VALUE!</v>
      </c>
      <c r="H33" s="55"/>
      <c r="I33" s="56"/>
      <c r="J33" s="35"/>
    </row>
  </sheetData>
  <sheetProtection/>
  <mergeCells count="1">
    <mergeCell ref="D10:H10"/>
  </mergeCells>
  <hyperlinks>
    <hyperlink ref="A13" r:id="rId1" display="http://guidance.nice.org.uk/TA169"/>
    <hyperlink ref="A14" r:id="rId2" display="http://guidance.nice.org.uk/TA168"/>
    <hyperlink ref="A15" r:id="rId3" display="http://guidance.nice.org.uk/TA164"/>
    <hyperlink ref="A16" r:id="rId4" display="http://guidance.nice.org.uk/TA163"/>
    <hyperlink ref="A17" r:id="rId5" display="http://guidance.nice.org.uk/TA162"/>
    <hyperlink ref="A18" r:id="rId6" display="http://guidance.nice.org.uk/TA158"/>
    <hyperlink ref="A19" r:id="rId7" display="http://guidance.nice.org.uk/TA157"/>
    <hyperlink ref="A20" r:id="rId8" display="http://guidance.nice.org.uk/TA155"/>
    <hyperlink ref="A21" r:id="rId9" display="http://guidance.nice.org.uk/TA156"/>
    <hyperlink ref="A22" r:id="rId10" display="http://guidance.nice.org.uk/TA154"/>
    <hyperlink ref="A23" r:id="rId11" display="http://guidance.nice.org.uk/TA153"/>
    <hyperlink ref="A24" r:id="rId12" display="http://guidance.nice.org.uk/TA145"/>
    <hyperlink ref="A25" r:id="rId13" display="http://guidance.nice.org.uk/TA146"/>
    <hyperlink ref="A26" r:id="rId14" display="http://guidance.nice.org.uk/TA149"/>
    <hyperlink ref="A27" r:id="rId15" display="http://guidance.nice.org.uk/TA148"/>
    <hyperlink ref="A28" r:id="rId16" display="http://guidance.nice.org.uk/TA142"/>
    <hyperlink ref="A29" r:id="rId17" display="http://guidance.nice.org.uk/TA143"/>
    <hyperlink ref="A30" r:id="rId18" display="http://guidance.nice.org.uk/TA140"/>
  </hyperlinks>
  <printOptions/>
  <pageMargins left="0.7480314960629921" right="0.7480314960629921" top="0.984251968503937" bottom="0.984251968503937" header="0.5118110236220472" footer="0.5118110236220472"/>
  <pageSetup horizontalDpi="600" verticalDpi="600" orientation="landscape" paperSize="9" scale="70" r:id="rId20"/>
  <drawing r:id="rId19"/>
</worksheet>
</file>

<file path=xl/worksheets/sheet11.xml><?xml version="1.0" encoding="utf-8"?>
<worksheet xmlns="http://schemas.openxmlformats.org/spreadsheetml/2006/main" xmlns:r="http://schemas.openxmlformats.org/officeDocument/2006/relationships">
  <dimension ref="A1:J29"/>
  <sheetViews>
    <sheetView zoomScale="80" zoomScaleNormal="80" zoomScalePageLayoutView="0" workbookViewId="0" topLeftCell="A22">
      <selection activeCell="E30" sqref="E30"/>
    </sheetView>
  </sheetViews>
  <sheetFormatPr defaultColWidth="0" defaultRowHeight="12.75"/>
  <cols>
    <col min="1" max="1" width="36.28125" style="0" customWidth="1"/>
    <col min="2" max="2" width="11.28125" style="0" customWidth="1"/>
    <col min="3" max="3" width="42.7109375" style="0" customWidth="1"/>
    <col min="4" max="5" width="10.8515625" style="0" customWidth="1"/>
    <col min="6" max="6" width="12.00390625" style="0" customWidth="1"/>
    <col min="7" max="7" width="11.8515625" style="0" customWidth="1"/>
    <col min="8" max="8" width="40.8515625" style="0" customWidth="1"/>
    <col min="9" max="9" width="11.421875" style="0" customWidth="1"/>
    <col min="10" max="16384" width="0" style="0" hidden="1" customWidth="1"/>
  </cols>
  <sheetData>
    <row r="1" spans="1:9" s="16" customFormat="1" ht="18.75">
      <c r="A1" s="17"/>
      <c r="B1" s="17"/>
      <c r="C1" s="18" t="s">
        <v>87</v>
      </c>
      <c r="D1" s="17"/>
      <c r="E1" s="17"/>
      <c r="F1" s="17"/>
      <c r="G1" s="17"/>
      <c r="H1" s="17"/>
      <c r="I1" s="17"/>
    </row>
    <row r="3" spans="8:9" s="12" customFormat="1" ht="18">
      <c r="H3" s="153" t="s">
        <v>48</v>
      </c>
      <c r="I3" s="61"/>
    </row>
    <row r="4" spans="2:9" ht="18">
      <c r="B4" s="12"/>
      <c r="H4" s="73" t="s">
        <v>47</v>
      </c>
      <c r="I4" s="62"/>
    </row>
    <row r="5" spans="2:9" ht="18">
      <c r="B5" s="12"/>
      <c r="H5" s="73"/>
      <c r="I5" s="62"/>
    </row>
    <row r="6" spans="2:9" ht="18">
      <c r="B6" s="12"/>
      <c r="H6" s="73"/>
      <c r="I6" s="62"/>
    </row>
    <row r="7" ht="10.5" customHeight="1">
      <c r="I7" s="15"/>
    </row>
    <row r="8" spans="1:9" ht="15">
      <c r="A8" s="14" t="s">
        <v>112</v>
      </c>
      <c r="I8" s="13"/>
    </row>
    <row r="9" spans="1:3" ht="12.75">
      <c r="A9" s="12"/>
      <c r="B9" s="12"/>
      <c r="C9" s="12"/>
    </row>
    <row r="10" spans="1:8" ht="36.75" customHeight="1">
      <c r="A10" s="63" t="s">
        <v>131</v>
      </c>
      <c r="B10" s="63" t="s">
        <v>94</v>
      </c>
      <c r="C10" s="63" t="s">
        <v>99</v>
      </c>
      <c r="D10" s="440" t="s">
        <v>128</v>
      </c>
      <c r="E10" s="441"/>
      <c r="F10" s="441"/>
      <c r="G10" s="441"/>
      <c r="H10" s="442"/>
    </row>
    <row r="11" spans="1:9" ht="41.25" customHeight="1" thickBot="1">
      <c r="A11" s="59"/>
      <c r="B11" s="59"/>
      <c r="C11" s="59"/>
      <c r="D11" s="60" t="s">
        <v>81</v>
      </c>
      <c r="E11" s="60" t="s">
        <v>82</v>
      </c>
      <c r="F11" s="60" t="s">
        <v>127</v>
      </c>
      <c r="G11" s="60" t="s">
        <v>113</v>
      </c>
      <c r="H11" s="60" t="s">
        <v>114</v>
      </c>
      <c r="I11" s="60"/>
    </row>
    <row r="12" spans="1:10" s="38" customFormat="1" ht="24" customHeight="1">
      <c r="A12" s="133" t="s">
        <v>117</v>
      </c>
      <c r="B12" s="36"/>
      <c r="C12" s="51"/>
      <c r="D12" s="36"/>
      <c r="E12" s="36"/>
      <c r="F12" s="36"/>
      <c r="G12" s="36"/>
      <c r="H12" s="36"/>
      <c r="I12" s="36"/>
      <c r="J12" s="37"/>
    </row>
    <row r="13" spans="1:9" s="19" customFormat="1" ht="79.5" customHeight="1">
      <c r="A13" s="143" t="s">
        <v>500</v>
      </c>
      <c r="B13" s="98">
        <v>39538</v>
      </c>
      <c r="C13" s="7" t="s">
        <v>417</v>
      </c>
      <c r="D13" s="71" t="s">
        <v>744</v>
      </c>
      <c r="E13" s="71"/>
      <c r="F13" s="98">
        <v>39629</v>
      </c>
      <c r="G13" s="105">
        <f>F13-B13</f>
        <v>91</v>
      </c>
      <c r="H13" s="173" t="s">
        <v>782</v>
      </c>
      <c r="I13" s="25"/>
    </row>
    <row r="14" spans="1:9" s="20" customFormat="1" ht="69" customHeight="1">
      <c r="A14" s="142" t="s">
        <v>532</v>
      </c>
      <c r="B14" s="102">
        <v>39507</v>
      </c>
      <c r="C14" s="97" t="s">
        <v>531</v>
      </c>
      <c r="D14" s="71" t="s">
        <v>744</v>
      </c>
      <c r="E14" s="70"/>
      <c r="F14" s="102">
        <v>39598</v>
      </c>
      <c r="G14" s="106">
        <f aca="true" t="shared" si="0" ref="G14:G26">F14-B14</f>
        <v>91</v>
      </c>
      <c r="H14" s="173" t="s">
        <v>782</v>
      </c>
      <c r="I14" s="24"/>
    </row>
    <row r="15" spans="1:9" s="19" customFormat="1" ht="40.5" customHeight="1">
      <c r="A15" s="143" t="s">
        <v>501</v>
      </c>
      <c r="B15" s="98">
        <v>39478</v>
      </c>
      <c r="C15" s="7" t="s">
        <v>533</v>
      </c>
      <c r="D15" s="71" t="s">
        <v>744</v>
      </c>
      <c r="E15" s="71"/>
      <c r="F15" s="98">
        <v>39568</v>
      </c>
      <c r="G15" s="105">
        <f t="shared" si="0"/>
        <v>90</v>
      </c>
      <c r="H15" s="173" t="s">
        <v>782</v>
      </c>
      <c r="I15" s="25"/>
    </row>
    <row r="16" spans="1:9" s="20" customFormat="1" ht="38.25">
      <c r="A16" s="142" t="s">
        <v>502</v>
      </c>
      <c r="B16" s="102">
        <v>39478</v>
      </c>
      <c r="C16" s="97" t="s">
        <v>39</v>
      </c>
      <c r="D16" s="71" t="s">
        <v>744</v>
      </c>
      <c r="E16" s="70"/>
      <c r="F16" s="102">
        <v>39568</v>
      </c>
      <c r="G16" s="106">
        <f t="shared" si="0"/>
        <v>90</v>
      </c>
      <c r="H16" s="173" t="s">
        <v>782</v>
      </c>
      <c r="I16" s="24"/>
    </row>
    <row r="17" spans="1:9" s="19" customFormat="1" ht="78.75" customHeight="1">
      <c r="A17" s="148" t="s">
        <v>503</v>
      </c>
      <c r="B17" s="98">
        <v>39416</v>
      </c>
      <c r="C17" s="7" t="s">
        <v>418</v>
      </c>
      <c r="D17" s="71" t="s">
        <v>744</v>
      </c>
      <c r="E17" s="71"/>
      <c r="F17" s="98">
        <v>39507</v>
      </c>
      <c r="G17" s="105">
        <f t="shared" si="0"/>
        <v>91</v>
      </c>
      <c r="H17" s="173" t="s">
        <v>782</v>
      </c>
      <c r="I17" s="25"/>
    </row>
    <row r="18" spans="1:9" s="20" customFormat="1" ht="43.5" customHeight="1">
      <c r="A18" s="142" t="s">
        <v>504</v>
      </c>
      <c r="B18" s="102">
        <v>39416</v>
      </c>
      <c r="C18" s="97" t="s">
        <v>534</v>
      </c>
      <c r="D18" s="71" t="s">
        <v>744</v>
      </c>
      <c r="E18" s="70"/>
      <c r="F18" s="102">
        <v>39507</v>
      </c>
      <c r="G18" s="106">
        <f t="shared" si="0"/>
        <v>91</v>
      </c>
      <c r="H18" s="173" t="s">
        <v>782</v>
      </c>
      <c r="I18" s="24"/>
    </row>
    <row r="19" spans="1:9" s="19" customFormat="1" ht="66" customHeight="1">
      <c r="A19" s="143" t="s">
        <v>505</v>
      </c>
      <c r="B19" s="98">
        <v>39416</v>
      </c>
      <c r="C19" s="7" t="s">
        <v>40</v>
      </c>
      <c r="D19" s="71" t="s">
        <v>744</v>
      </c>
      <c r="E19" s="71"/>
      <c r="F19" s="98">
        <v>39507</v>
      </c>
      <c r="G19" s="105">
        <f t="shared" si="0"/>
        <v>91</v>
      </c>
      <c r="H19" s="173" t="s">
        <v>782</v>
      </c>
      <c r="I19" s="25"/>
    </row>
    <row r="20" spans="1:9" s="20" customFormat="1" ht="64.5" customHeight="1">
      <c r="A20" s="142" t="s">
        <v>506</v>
      </c>
      <c r="B20" s="102">
        <v>39386</v>
      </c>
      <c r="C20" s="97" t="s">
        <v>42</v>
      </c>
      <c r="D20" s="71" t="s">
        <v>744</v>
      </c>
      <c r="E20" s="70"/>
      <c r="F20" s="102">
        <v>39478</v>
      </c>
      <c r="G20" s="106">
        <f t="shared" si="0"/>
        <v>92</v>
      </c>
      <c r="H20" s="173" t="s">
        <v>782</v>
      </c>
      <c r="I20" s="24"/>
    </row>
    <row r="21" spans="1:9" s="19" customFormat="1" ht="67.5" customHeight="1">
      <c r="A21" s="143" t="s">
        <v>431</v>
      </c>
      <c r="B21" s="98">
        <v>39386</v>
      </c>
      <c r="C21" s="7" t="s">
        <v>43</v>
      </c>
      <c r="D21" s="71" t="s">
        <v>744</v>
      </c>
      <c r="E21" s="71"/>
      <c r="F21" s="98">
        <v>39478</v>
      </c>
      <c r="G21" s="105">
        <f t="shared" si="0"/>
        <v>92</v>
      </c>
      <c r="H21" s="173" t="s">
        <v>782</v>
      </c>
      <c r="I21" s="25"/>
    </row>
    <row r="22" spans="1:9" s="19" customFormat="1" ht="40.5" customHeight="1">
      <c r="A22" s="141" t="s">
        <v>507</v>
      </c>
      <c r="B22" s="109">
        <v>39325</v>
      </c>
      <c r="C22" s="97" t="s">
        <v>419</v>
      </c>
      <c r="D22" s="71" t="s">
        <v>744</v>
      </c>
      <c r="E22" s="108"/>
      <c r="F22" s="109">
        <v>39416</v>
      </c>
      <c r="G22" s="106">
        <f t="shared" si="0"/>
        <v>91</v>
      </c>
      <c r="H22" s="173" t="s">
        <v>782</v>
      </c>
      <c r="I22" s="107"/>
    </row>
    <row r="23" spans="1:9" s="20" customFormat="1" ht="28.5" customHeight="1">
      <c r="A23" s="143" t="s">
        <v>508</v>
      </c>
      <c r="B23" s="98">
        <v>39325</v>
      </c>
      <c r="C23" s="7" t="s">
        <v>44</v>
      </c>
      <c r="D23" s="71" t="s">
        <v>744</v>
      </c>
      <c r="E23" s="71"/>
      <c r="F23" s="98">
        <v>39416</v>
      </c>
      <c r="G23" s="105">
        <f t="shared" si="0"/>
        <v>91</v>
      </c>
      <c r="H23" s="173" t="s">
        <v>782</v>
      </c>
      <c r="I23" s="25"/>
    </row>
    <row r="24" spans="1:9" s="19" customFormat="1" ht="38.25">
      <c r="A24" s="141" t="s">
        <v>509</v>
      </c>
      <c r="B24" s="109">
        <v>39294</v>
      </c>
      <c r="C24" s="97" t="s">
        <v>45</v>
      </c>
      <c r="D24" s="71" t="s">
        <v>744</v>
      </c>
      <c r="E24" s="108"/>
      <c r="F24" s="109">
        <v>39386</v>
      </c>
      <c r="G24" s="106">
        <f t="shared" si="0"/>
        <v>92</v>
      </c>
      <c r="H24" s="173" t="s">
        <v>782</v>
      </c>
      <c r="I24" s="107"/>
    </row>
    <row r="25" spans="1:9" s="20" customFormat="1" ht="83.25" customHeight="1">
      <c r="A25" s="143" t="s">
        <v>510</v>
      </c>
      <c r="B25" s="98">
        <v>39263</v>
      </c>
      <c r="C25" s="7" t="s">
        <v>420</v>
      </c>
      <c r="D25" s="71"/>
      <c r="E25" s="71" t="s">
        <v>744</v>
      </c>
      <c r="F25" s="98">
        <v>39355</v>
      </c>
      <c r="G25" s="105">
        <f t="shared" si="0"/>
        <v>92</v>
      </c>
      <c r="H25" s="173" t="s">
        <v>783</v>
      </c>
      <c r="I25" s="25"/>
    </row>
    <row r="26" spans="1:9" s="19" customFormat="1" ht="28.5" customHeight="1">
      <c r="A26" s="149" t="s">
        <v>511</v>
      </c>
      <c r="B26" s="109">
        <v>39263</v>
      </c>
      <c r="C26" s="97" t="s">
        <v>46</v>
      </c>
      <c r="D26" s="71" t="s">
        <v>744</v>
      </c>
      <c r="E26" s="108"/>
      <c r="F26" s="109">
        <v>39355</v>
      </c>
      <c r="G26" s="106">
        <f t="shared" si="0"/>
        <v>92</v>
      </c>
      <c r="H26" s="173" t="s">
        <v>782</v>
      </c>
      <c r="I26" s="107"/>
    </row>
    <row r="27" spans="1:10" s="95" customFormat="1" ht="12.75">
      <c r="A27" s="150"/>
      <c r="B27" s="24"/>
      <c r="C27" s="24"/>
      <c r="D27" s="70">
        <f>COUNTIF(D13:D26,"X")</f>
        <v>13</v>
      </c>
      <c r="E27" s="70">
        <f>COUNTIF(E13:E26,"X")</f>
        <v>1</v>
      </c>
      <c r="F27" s="24"/>
      <c r="G27" s="103"/>
      <c r="H27" s="103"/>
      <c r="I27" s="24"/>
      <c r="J27" s="94"/>
    </row>
    <row r="28" spans="1:10" s="41" customFormat="1" ht="34.5" customHeight="1">
      <c r="A28" s="76"/>
      <c r="B28" s="45"/>
      <c r="C28" s="4"/>
      <c r="D28" s="46" t="s">
        <v>97</v>
      </c>
      <c r="E28" s="46" t="s">
        <v>98</v>
      </c>
      <c r="F28" s="48" t="s">
        <v>96</v>
      </c>
      <c r="G28" s="47" t="s">
        <v>109</v>
      </c>
      <c r="H28" s="85"/>
      <c r="I28" s="34"/>
      <c r="J28" s="35"/>
    </row>
    <row r="29" spans="1:10" s="16" customFormat="1" ht="23.25" customHeight="1" thickBot="1">
      <c r="A29" s="78" t="s">
        <v>120</v>
      </c>
      <c r="B29" s="52"/>
      <c r="C29" s="53"/>
      <c r="D29" s="87">
        <f>D27/14</f>
        <v>0.9285714285714286</v>
      </c>
      <c r="E29" s="87">
        <f>E27/14</f>
        <v>0.07142857142857142</v>
      </c>
      <c r="F29" s="54"/>
      <c r="G29" s="55">
        <f>AVERAGE(G13:G26)</f>
        <v>91.21428571428571</v>
      </c>
      <c r="H29" s="55"/>
      <c r="I29" s="56"/>
      <c r="J29" s="35"/>
    </row>
  </sheetData>
  <sheetProtection/>
  <mergeCells count="1">
    <mergeCell ref="D10:H10"/>
  </mergeCells>
  <hyperlinks>
    <hyperlink ref="A13" r:id="rId1" display="http://guidance.nice.org.uk/TA138"/>
    <hyperlink ref="A14" r:id="rId2" display="http://guidance.nice.org.uk/TA137"/>
    <hyperlink ref="A15" r:id="rId3" display="http://guidance.nice.org.uk/TA135"/>
    <hyperlink ref="A16" r:id="rId4" display="http://guidance.nice.org.uk/TA134"/>
    <hyperlink ref="A17" r:id="rId5" display="http://guidance.nice.org.uk/TA131"/>
    <hyperlink ref="A18" r:id="rId6" display="http://guidance.nice.org.uk/TA133"/>
    <hyperlink ref="A19" r:id="rId7" display="http://guidance.nice.org.uk/TA132"/>
    <hyperlink ref="A20" r:id="rId8" display="http://guidance.nice.org.uk/TA129"/>
    <hyperlink ref="A21" r:id="rId9" display="http://guidance.nice.org.uk/TA130"/>
    <hyperlink ref="A22" r:id="rId10" display="http://guidance.nice.org.uk/TA124"/>
    <hyperlink ref="A23" r:id="rId11" display="http://guidance.nice.org.uk/TA127"/>
    <hyperlink ref="A24" r:id="rId12" display="http://guidance.nice.org.uk/TA123"/>
    <hyperlink ref="A25" r:id="rId13" display="http://guidance.nice.org.uk/TA121"/>
    <hyperlink ref="A26" r:id="rId14" display="http://guidance.nice.org.uk/TA122"/>
  </hyperlinks>
  <printOptions/>
  <pageMargins left="0.7480314960629921" right="0.7480314960629921" top="0.984251968503937" bottom="0.984251968503937" header="0.5118110236220472" footer="0.5118110236220472"/>
  <pageSetup horizontalDpi="600" verticalDpi="600" orientation="landscape" paperSize="9" scale="70" r:id="rId16"/>
  <drawing r:id="rId15"/>
</worksheet>
</file>

<file path=xl/worksheets/sheet12.xml><?xml version="1.0" encoding="utf-8"?>
<worksheet xmlns="http://schemas.openxmlformats.org/spreadsheetml/2006/main" xmlns:r="http://schemas.openxmlformats.org/officeDocument/2006/relationships">
  <dimension ref="A1:J30"/>
  <sheetViews>
    <sheetView zoomScale="80" zoomScaleNormal="80" zoomScalePageLayoutView="0" workbookViewId="0" topLeftCell="A25">
      <selection activeCell="F14" sqref="F14:F27"/>
    </sheetView>
  </sheetViews>
  <sheetFormatPr defaultColWidth="0" defaultRowHeight="12.75"/>
  <cols>
    <col min="1" max="1" width="36.28125" style="0" customWidth="1"/>
    <col min="2" max="2" width="11.28125" style="0" customWidth="1"/>
    <col min="3" max="3" width="42.7109375" style="0" customWidth="1"/>
    <col min="4" max="4" width="10.7109375" style="0" customWidth="1"/>
    <col min="5" max="5" width="10.8515625" style="0" customWidth="1"/>
    <col min="6" max="6" width="12.00390625" style="0" customWidth="1"/>
    <col min="7" max="7" width="11.8515625" style="0" customWidth="1"/>
    <col min="8" max="8" width="40.8515625" style="0" customWidth="1"/>
    <col min="9" max="9" width="11.421875" style="0" customWidth="1"/>
    <col min="10" max="16384" width="0" style="0" hidden="1" customWidth="1"/>
  </cols>
  <sheetData>
    <row r="1" spans="1:9" s="16" customFormat="1" ht="18.75">
      <c r="A1" s="17"/>
      <c r="B1" s="17"/>
      <c r="C1" s="18" t="s">
        <v>87</v>
      </c>
      <c r="D1" s="17"/>
      <c r="E1" s="17"/>
      <c r="F1" s="17"/>
      <c r="G1" s="17"/>
      <c r="H1" s="17"/>
      <c r="I1" s="17"/>
    </row>
    <row r="3" spans="8:9" s="12" customFormat="1" ht="18">
      <c r="H3" s="153" t="s">
        <v>48</v>
      </c>
      <c r="I3" s="61"/>
    </row>
    <row r="4" spans="2:9" ht="18">
      <c r="B4" s="12"/>
      <c r="H4" s="73" t="s">
        <v>47</v>
      </c>
      <c r="I4" s="62"/>
    </row>
    <row r="5" spans="2:9" ht="18">
      <c r="B5" s="12"/>
      <c r="H5" s="73"/>
      <c r="I5" s="62"/>
    </row>
    <row r="6" spans="2:9" ht="18">
      <c r="B6" s="12"/>
      <c r="H6" s="73"/>
      <c r="I6" s="62"/>
    </row>
    <row r="7" ht="10.5" customHeight="1">
      <c r="I7" s="15"/>
    </row>
    <row r="8" spans="1:9" ht="15">
      <c r="A8" s="14" t="s">
        <v>112</v>
      </c>
      <c r="I8" s="13"/>
    </row>
    <row r="9" spans="1:3" ht="12.75">
      <c r="A9" s="12"/>
      <c r="B9" s="12"/>
      <c r="C9" s="12"/>
    </row>
    <row r="10" spans="1:8" ht="36.75" customHeight="1">
      <c r="A10" s="63" t="s">
        <v>129</v>
      </c>
      <c r="B10" s="63" t="s">
        <v>94</v>
      </c>
      <c r="C10" s="63" t="s">
        <v>99</v>
      </c>
      <c r="D10" s="440" t="s">
        <v>128</v>
      </c>
      <c r="E10" s="441"/>
      <c r="F10" s="441"/>
      <c r="G10" s="441"/>
      <c r="H10" s="442"/>
    </row>
    <row r="11" spans="1:9" ht="41.25" customHeight="1" thickBot="1">
      <c r="A11" s="59"/>
      <c r="B11" s="59"/>
      <c r="C11" s="59"/>
      <c r="D11" s="60" t="s">
        <v>81</v>
      </c>
      <c r="E11" s="60" t="s">
        <v>82</v>
      </c>
      <c r="F11" s="60" t="s">
        <v>132</v>
      </c>
      <c r="G11" s="60" t="s">
        <v>113</v>
      </c>
      <c r="H11" s="60" t="s">
        <v>114</v>
      </c>
      <c r="I11" s="60"/>
    </row>
    <row r="12" spans="1:10" s="38" customFormat="1" ht="24" customHeight="1">
      <c r="A12" s="133" t="s">
        <v>115</v>
      </c>
      <c r="B12" s="36"/>
      <c r="C12" s="51"/>
      <c r="D12" s="36"/>
      <c r="E12" s="36"/>
      <c r="F12" s="36"/>
      <c r="G12" s="36"/>
      <c r="H12" s="36"/>
      <c r="I12" s="36"/>
      <c r="J12" s="37"/>
    </row>
    <row r="13" spans="1:9" s="19" customFormat="1" ht="40.5" customHeight="1">
      <c r="A13" s="143" t="s">
        <v>183</v>
      </c>
      <c r="B13" s="98">
        <v>39141</v>
      </c>
      <c r="C13" s="7" t="s">
        <v>49</v>
      </c>
      <c r="D13" s="71" t="s">
        <v>744</v>
      </c>
      <c r="E13" s="71"/>
      <c r="F13" s="98" t="s">
        <v>780</v>
      </c>
      <c r="G13" s="105" t="e">
        <f>F13-B13</f>
        <v>#VALUE!</v>
      </c>
      <c r="H13" s="173" t="s">
        <v>782</v>
      </c>
      <c r="I13" s="25"/>
    </row>
    <row r="14" spans="1:9" s="20" customFormat="1" ht="53.25" customHeight="1">
      <c r="A14" s="142" t="s">
        <v>184</v>
      </c>
      <c r="B14" s="102">
        <v>39113</v>
      </c>
      <c r="C14" s="97" t="s">
        <v>50</v>
      </c>
      <c r="D14" s="71" t="s">
        <v>744</v>
      </c>
      <c r="E14" s="70"/>
      <c r="F14" s="98" t="s">
        <v>780</v>
      </c>
      <c r="G14" s="106" t="e">
        <f aca="true" t="shared" si="0" ref="G14:G27">F14-B14</f>
        <v>#VALUE!</v>
      </c>
      <c r="H14" s="173" t="s">
        <v>782</v>
      </c>
      <c r="I14" s="24"/>
    </row>
    <row r="15" spans="1:9" s="19" customFormat="1" ht="66" customHeight="1">
      <c r="A15" s="143" t="s">
        <v>185</v>
      </c>
      <c r="B15" s="98">
        <v>39113</v>
      </c>
      <c r="C15" s="7" t="s">
        <v>51</v>
      </c>
      <c r="D15" s="71" t="s">
        <v>744</v>
      </c>
      <c r="E15" s="71"/>
      <c r="F15" s="98" t="s">
        <v>780</v>
      </c>
      <c r="G15" s="105" t="e">
        <f t="shared" si="0"/>
        <v>#VALUE!</v>
      </c>
      <c r="H15" s="173" t="s">
        <v>782</v>
      </c>
      <c r="I15" s="25"/>
    </row>
    <row r="16" spans="1:9" s="20" customFormat="1" ht="51">
      <c r="A16" s="142" t="s">
        <v>189</v>
      </c>
      <c r="B16" s="102">
        <v>39113</v>
      </c>
      <c r="C16" s="97" t="s">
        <v>52</v>
      </c>
      <c r="D16" s="71" t="s">
        <v>744</v>
      </c>
      <c r="E16" s="70"/>
      <c r="F16" s="98" t="s">
        <v>780</v>
      </c>
      <c r="G16" s="106" t="e">
        <f t="shared" si="0"/>
        <v>#VALUE!</v>
      </c>
      <c r="H16" s="173" t="s">
        <v>782</v>
      </c>
      <c r="I16" s="24"/>
    </row>
    <row r="17" spans="1:9" s="19" customFormat="1" ht="54" customHeight="1">
      <c r="A17" s="143" t="s">
        <v>190</v>
      </c>
      <c r="B17" s="98">
        <v>39113</v>
      </c>
      <c r="C17" s="7" t="s">
        <v>53</v>
      </c>
      <c r="D17" s="71" t="s">
        <v>744</v>
      </c>
      <c r="E17" s="71"/>
      <c r="F17" s="98" t="s">
        <v>780</v>
      </c>
      <c r="G17" s="105" t="e">
        <f t="shared" si="0"/>
        <v>#VALUE!</v>
      </c>
      <c r="H17" s="173" t="s">
        <v>782</v>
      </c>
      <c r="I17" s="25"/>
    </row>
    <row r="18" spans="1:9" s="20" customFormat="1" ht="55.5" customHeight="1">
      <c r="A18" s="142" t="s">
        <v>191</v>
      </c>
      <c r="B18" s="102">
        <v>39113</v>
      </c>
      <c r="C18" s="97" t="s">
        <v>54</v>
      </c>
      <c r="D18" s="71" t="s">
        <v>744</v>
      </c>
      <c r="E18" s="70"/>
      <c r="F18" s="98" t="s">
        <v>780</v>
      </c>
      <c r="G18" s="106" t="e">
        <f t="shared" si="0"/>
        <v>#VALUE!</v>
      </c>
      <c r="H18" s="173" t="s">
        <v>782</v>
      </c>
      <c r="I18" s="24"/>
    </row>
    <row r="19" spans="1:9" s="19" customFormat="1" ht="54.75" customHeight="1">
      <c r="A19" s="143" t="s">
        <v>192</v>
      </c>
      <c r="B19" s="98">
        <v>39051</v>
      </c>
      <c r="C19" s="7" t="s">
        <v>55</v>
      </c>
      <c r="D19" s="71" t="s">
        <v>744</v>
      </c>
      <c r="E19" s="71"/>
      <c r="F19" s="98" t="s">
        <v>780</v>
      </c>
      <c r="G19" s="105" t="e">
        <f t="shared" si="0"/>
        <v>#VALUE!</v>
      </c>
      <c r="H19" s="173" t="s">
        <v>782</v>
      </c>
      <c r="I19" s="25"/>
    </row>
    <row r="20" spans="1:9" s="20" customFormat="1" ht="42" customHeight="1">
      <c r="A20" s="142" t="s">
        <v>193</v>
      </c>
      <c r="B20" s="102">
        <v>38990</v>
      </c>
      <c r="C20" s="97" t="s">
        <v>421</v>
      </c>
      <c r="D20" s="71" t="s">
        <v>744</v>
      </c>
      <c r="E20" s="70"/>
      <c r="F20" s="98" t="s">
        <v>780</v>
      </c>
      <c r="G20" s="106" t="e">
        <f t="shared" si="0"/>
        <v>#VALUE!</v>
      </c>
      <c r="H20" s="173" t="s">
        <v>782</v>
      </c>
      <c r="I20" s="24"/>
    </row>
    <row r="21" spans="1:9" s="19" customFormat="1" ht="42.75" customHeight="1">
      <c r="A21" s="143" t="s">
        <v>194</v>
      </c>
      <c r="B21" s="98">
        <v>38990</v>
      </c>
      <c r="C21" s="160" t="s">
        <v>537</v>
      </c>
      <c r="D21" s="71" t="s">
        <v>744</v>
      </c>
      <c r="E21" s="71"/>
      <c r="F21" s="98" t="s">
        <v>780</v>
      </c>
      <c r="G21" s="105" t="e">
        <f t="shared" si="0"/>
        <v>#VALUE!</v>
      </c>
      <c r="H21" s="173" t="s">
        <v>782</v>
      </c>
      <c r="I21" s="25"/>
    </row>
    <row r="22" spans="1:9" s="20" customFormat="1" ht="55.5" customHeight="1">
      <c r="A22" s="142" t="s">
        <v>195</v>
      </c>
      <c r="B22" s="102">
        <v>38960</v>
      </c>
      <c r="C22" s="161" t="s">
        <v>535</v>
      </c>
      <c r="D22" s="71" t="s">
        <v>744</v>
      </c>
      <c r="E22" s="70"/>
      <c r="F22" s="98" t="s">
        <v>780</v>
      </c>
      <c r="G22" s="106" t="e">
        <f t="shared" si="0"/>
        <v>#VALUE!</v>
      </c>
      <c r="H22" s="173" t="s">
        <v>782</v>
      </c>
      <c r="I22" s="24"/>
    </row>
    <row r="23" spans="1:9" s="19" customFormat="1" ht="68.25" customHeight="1">
      <c r="A23" s="143" t="s">
        <v>196</v>
      </c>
      <c r="B23" s="98">
        <v>38960</v>
      </c>
      <c r="C23" s="7" t="s">
        <v>56</v>
      </c>
      <c r="D23" s="71" t="s">
        <v>744</v>
      </c>
      <c r="E23" s="71"/>
      <c r="F23" s="98" t="s">
        <v>780</v>
      </c>
      <c r="G23" s="105" t="e">
        <f t="shared" si="0"/>
        <v>#VALUE!</v>
      </c>
      <c r="H23" s="173" t="s">
        <v>782</v>
      </c>
      <c r="I23" s="25"/>
    </row>
    <row r="24" spans="1:9" s="20" customFormat="1" ht="54.75" customHeight="1">
      <c r="A24" s="142" t="s">
        <v>197</v>
      </c>
      <c r="B24" s="102">
        <v>38929</v>
      </c>
      <c r="C24" s="97" t="s">
        <v>57</v>
      </c>
      <c r="D24" s="71" t="s">
        <v>744</v>
      </c>
      <c r="E24" s="70"/>
      <c r="F24" s="98" t="s">
        <v>780</v>
      </c>
      <c r="G24" s="106" t="e">
        <f t="shared" si="0"/>
        <v>#VALUE!</v>
      </c>
      <c r="H24" s="173" t="s">
        <v>782</v>
      </c>
      <c r="I24" s="24"/>
    </row>
    <row r="25" spans="1:9" s="19" customFormat="1" ht="54.75" customHeight="1">
      <c r="A25" s="143" t="s">
        <v>198</v>
      </c>
      <c r="B25" s="98">
        <v>38898</v>
      </c>
      <c r="C25" s="7" t="s">
        <v>536</v>
      </c>
      <c r="D25" s="71" t="s">
        <v>744</v>
      </c>
      <c r="E25" s="71"/>
      <c r="F25" s="98" t="s">
        <v>780</v>
      </c>
      <c r="G25" s="105" t="e">
        <f t="shared" si="0"/>
        <v>#VALUE!</v>
      </c>
      <c r="H25" s="173" t="s">
        <v>782</v>
      </c>
      <c r="I25" s="25"/>
    </row>
    <row r="26" spans="1:9" s="20" customFormat="1" ht="54" customHeight="1">
      <c r="A26" s="142" t="s">
        <v>199</v>
      </c>
      <c r="B26" s="102">
        <v>38837</v>
      </c>
      <c r="C26" s="101" t="s">
        <v>58</v>
      </c>
      <c r="D26" s="71" t="s">
        <v>744</v>
      </c>
      <c r="E26" s="70"/>
      <c r="F26" s="98" t="s">
        <v>780</v>
      </c>
      <c r="G26" s="106" t="e">
        <f t="shared" si="0"/>
        <v>#VALUE!</v>
      </c>
      <c r="H26" s="173" t="s">
        <v>782</v>
      </c>
      <c r="I26" s="24"/>
    </row>
    <row r="27" spans="1:9" s="19" customFormat="1" ht="146.25" customHeight="1">
      <c r="A27" s="143" t="s">
        <v>200</v>
      </c>
      <c r="B27" s="98">
        <v>38837</v>
      </c>
      <c r="C27" s="7" t="s">
        <v>59</v>
      </c>
      <c r="D27" s="71" t="s">
        <v>744</v>
      </c>
      <c r="E27" s="71"/>
      <c r="F27" s="98" t="s">
        <v>780</v>
      </c>
      <c r="G27" s="105" t="e">
        <f t="shared" si="0"/>
        <v>#VALUE!</v>
      </c>
      <c r="H27" s="173" t="s">
        <v>782</v>
      </c>
      <c r="I27" s="25"/>
    </row>
    <row r="28" spans="1:10" s="95" customFormat="1" ht="12.75">
      <c r="A28" s="150"/>
      <c r="B28" s="24"/>
      <c r="C28" s="24"/>
      <c r="D28" s="70">
        <f>COUNTIF(D13:D27,"X")</f>
        <v>15</v>
      </c>
      <c r="E28" s="70">
        <f>COUNTIF(E13:E27,"X")</f>
        <v>0</v>
      </c>
      <c r="F28" s="24"/>
      <c r="G28" s="24"/>
      <c r="H28" s="24"/>
      <c r="I28" s="24"/>
      <c r="J28" s="94"/>
    </row>
    <row r="29" spans="1:10" s="41" customFormat="1" ht="34.5" customHeight="1">
      <c r="A29" s="76"/>
      <c r="B29" s="45"/>
      <c r="C29" s="4"/>
      <c r="D29" s="46" t="s">
        <v>97</v>
      </c>
      <c r="E29" s="46" t="s">
        <v>98</v>
      </c>
      <c r="F29" s="48" t="s">
        <v>96</v>
      </c>
      <c r="G29" s="47" t="s">
        <v>109</v>
      </c>
      <c r="H29" s="85"/>
      <c r="I29" s="34"/>
      <c r="J29" s="35"/>
    </row>
    <row r="30" spans="1:10" s="16" customFormat="1" ht="23.25" customHeight="1" thickBot="1">
      <c r="A30" s="78" t="s">
        <v>121</v>
      </c>
      <c r="B30" s="52"/>
      <c r="C30" s="53"/>
      <c r="D30" s="87">
        <f>D28/15</f>
        <v>1</v>
      </c>
      <c r="E30" s="87">
        <f>E28/15</f>
        <v>0</v>
      </c>
      <c r="F30" s="54"/>
      <c r="G30" s="55" t="e">
        <f>AVERAGE(G13:G27)</f>
        <v>#VALUE!</v>
      </c>
      <c r="H30" s="55"/>
      <c r="I30" s="56"/>
      <c r="J30" s="35"/>
    </row>
  </sheetData>
  <sheetProtection/>
  <mergeCells count="1">
    <mergeCell ref="D10:H10"/>
  </mergeCells>
  <hyperlinks>
    <hyperlink ref="A13" r:id="rId1" display="http://guidance.nice.org.uk/TA119"/>
    <hyperlink ref="A14" r:id="rId2" display="http://guidance.nice.org.uk/TA116"/>
    <hyperlink ref="A15" r:id="rId3" display="http://guidance.nice.org.uk/TA118"/>
    <hyperlink ref="A16" r:id="rId4" display="http://guidance.nice.org.uk/TA117"/>
    <hyperlink ref="A17" r:id="rId5" display="http://guidance.nice.org.uk/TA114"/>
    <hyperlink ref="A18" r:id="rId6" display="http://guidance.nice.org.uk/TA115"/>
    <hyperlink ref="A19" r:id="rId7" display="http://guidance.nice.org.uk/TA112"/>
    <hyperlink ref="A20" r:id="rId8" display="http://guidance.nice.org.uk/TA108"/>
    <hyperlink ref="A22" r:id="rId9" display="http://guidance.nice.org.uk/TA107"/>
    <hyperlink ref="A23" r:id="rId10" display="http://guidance.nice.org.uk/TA106"/>
    <hyperlink ref="A24" r:id="rId11" display="http://guidance.nice.org.uk/TA103"/>
    <hyperlink ref="A25" r:id="rId12" display="http://guidance.nice.org.uk/TA101"/>
    <hyperlink ref="A26" r:id="rId13" display="http://guidance.nice.org.uk/TA100"/>
    <hyperlink ref="A27" r:id="rId14" display="http://guidance.nice.org.uk/TA99"/>
    <hyperlink ref="C20" r:id="rId15" display="http://www.nice.org.uk/guidance/index.jsp?action=byID&amp;o=12132"/>
    <hyperlink ref="A21" r:id="rId16" display="Breast cancer (early) - docetaxel (TA109)"/>
    <hyperlink ref="C21" r:id="rId17" display="Docetaxel – a recommended adjuvant option with doxorubicin and cyclophosphamide for early node-positive breast cancer. Updated by CG80"/>
    <hyperlink ref="C22" r:id="rId18" display="Trastuzumab – a recommended option for early-stage HER2-positive breast cancer after surgery, chemotherapy (and sometimes radiotherapy). Updated by CG80."/>
  </hyperlinks>
  <printOptions/>
  <pageMargins left="0.7480314960629921" right="0.7480314960629921" top="0.984251968503937" bottom="0.984251968503937" header="0.5118110236220472" footer="0.5118110236220472"/>
  <pageSetup horizontalDpi="600" verticalDpi="600" orientation="landscape" paperSize="9" scale="70" r:id="rId20"/>
  <drawing r:id="rId19"/>
</worksheet>
</file>

<file path=xl/worksheets/sheet13.xml><?xml version="1.0" encoding="utf-8"?>
<worksheet xmlns="http://schemas.openxmlformats.org/spreadsheetml/2006/main" xmlns:r="http://schemas.openxmlformats.org/officeDocument/2006/relationships">
  <dimension ref="A1:J43"/>
  <sheetViews>
    <sheetView zoomScale="80" zoomScaleNormal="80" zoomScalePageLayoutView="0" workbookViewId="0" topLeftCell="A31">
      <selection activeCell="E44" sqref="E44"/>
    </sheetView>
  </sheetViews>
  <sheetFormatPr defaultColWidth="0" defaultRowHeight="12.75"/>
  <cols>
    <col min="1" max="1" width="36.28125" style="0" customWidth="1"/>
    <col min="2" max="2" width="11.28125" style="0" customWidth="1"/>
    <col min="3" max="3" width="42.7109375" style="0" customWidth="1"/>
    <col min="4" max="5" width="10.8515625" style="0" customWidth="1"/>
    <col min="6" max="6" width="12.00390625" style="0" customWidth="1"/>
    <col min="7" max="7" width="11.8515625" style="0" customWidth="1"/>
    <col min="8" max="8" width="40.7109375" style="0" customWidth="1"/>
    <col min="9" max="9" width="11.421875" style="0" customWidth="1"/>
    <col min="10" max="16384" width="0" style="0" hidden="1" customWidth="1"/>
  </cols>
  <sheetData>
    <row r="1" spans="1:9" s="16" customFormat="1" ht="18.75">
      <c r="A1" s="17"/>
      <c r="B1" s="17"/>
      <c r="C1" s="18" t="s">
        <v>87</v>
      </c>
      <c r="D1" s="17"/>
      <c r="E1" s="17"/>
      <c r="F1" s="17"/>
      <c r="G1" s="17"/>
      <c r="H1" s="17"/>
      <c r="I1" s="17"/>
    </row>
    <row r="3" spans="8:9" s="12" customFormat="1" ht="18">
      <c r="H3" s="153" t="s">
        <v>48</v>
      </c>
      <c r="I3" s="61"/>
    </row>
    <row r="4" spans="2:9" ht="18">
      <c r="B4" s="12"/>
      <c r="H4" s="73" t="s">
        <v>47</v>
      </c>
      <c r="I4" s="62"/>
    </row>
    <row r="5" spans="2:9" ht="18">
      <c r="B5" s="12"/>
      <c r="H5" s="73"/>
      <c r="I5" s="62"/>
    </row>
    <row r="6" spans="2:9" ht="18">
      <c r="B6" s="12"/>
      <c r="H6" s="73"/>
      <c r="I6" s="62"/>
    </row>
    <row r="7" ht="10.5" customHeight="1">
      <c r="I7" s="15"/>
    </row>
    <row r="8" spans="1:9" ht="15">
      <c r="A8" s="14" t="s">
        <v>112</v>
      </c>
      <c r="I8" s="13"/>
    </row>
    <row r="9" spans="1:3" ht="12.75">
      <c r="A9" s="12"/>
      <c r="B9" s="12"/>
      <c r="C9" s="12"/>
    </row>
    <row r="10" spans="1:8" ht="36.75" customHeight="1">
      <c r="A10" s="63" t="s">
        <v>129</v>
      </c>
      <c r="B10" s="63" t="s">
        <v>94</v>
      </c>
      <c r="C10" s="63" t="s">
        <v>99</v>
      </c>
      <c r="D10" s="440" t="s">
        <v>128</v>
      </c>
      <c r="E10" s="441"/>
      <c r="F10" s="441"/>
      <c r="G10" s="441"/>
      <c r="H10" s="442"/>
    </row>
    <row r="11" spans="1:9" ht="41.25" customHeight="1" thickBot="1">
      <c r="A11" s="59"/>
      <c r="B11" s="59"/>
      <c r="C11" s="59"/>
      <c r="D11" s="60" t="s">
        <v>81</v>
      </c>
      <c r="E11" s="60" t="s">
        <v>82</v>
      </c>
      <c r="F11" s="60" t="s">
        <v>127</v>
      </c>
      <c r="G11" s="60" t="s">
        <v>113</v>
      </c>
      <c r="H11" s="60" t="s">
        <v>114</v>
      </c>
      <c r="I11" s="60"/>
    </row>
    <row r="12" spans="1:10" s="38" customFormat="1" ht="24" customHeight="1">
      <c r="A12" s="133" t="s">
        <v>123</v>
      </c>
      <c r="B12" s="36"/>
      <c r="C12" s="51"/>
      <c r="D12" s="36"/>
      <c r="E12" s="36"/>
      <c r="F12" s="36"/>
      <c r="G12" s="36"/>
      <c r="H12" s="36"/>
      <c r="I12" s="36"/>
      <c r="J12" s="37"/>
    </row>
    <row r="13" spans="1:9" s="19" customFormat="1" ht="41.25" customHeight="1">
      <c r="A13" s="143" t="s">
        <v>201</v>
      </c>
      <c r="B13" s="98">
        <v>38807</v>
      </c>
      <c r="C13" s="7" t="s">
        <v>60</v>
      </c>
      <c r="D13" s="71" t="s">
        <v>744</v>
      </c>
      <c r="E13" s="71"/>
      <c r="F13" s="98">
        <v>38898</v>
      </c>
      <c r="G13" s="105">
        <f>F13-B13</f>
        <v>91</v>
      </c>
      <c r="H13" s="173" t="s">
        <v>782</v>
      </c>
      <c r="I13" s="25"/>
    </row>
    <row r="14" spans="1:9" s="20" customFormat="1" ht="81.75" customHeight="1">
      <c r="A14" s="142" t="s">
        <v>202</v>
      </c>
      <c r="B14" s="102">
        <v>38776</v>
      </c>
      <c r="C14" s="97" t="s">
        <v>61</v>
      </c>
      <c r="D14" s="71" t="s">
        <v>744</v>
      </c>
      <c r="E14" s="70"/>
      <c r="F14" s="102">
        <v>38867</v>
      </c>
      <c r="G14" s="106">
        <f aca="true" t="shared" si="0" ref="G14:G40">F14-B14</f>
        <v>91</v>
      </c>
      <c r="H14" s="173" t="s">
        <v>782</v>
      </c>
      <c r="I14" s="24"/>
    </row>
    <row r="15" spans="1:9" s="19" customFormat="1" ht="41.25" customHeight="1">
      <c r="A15" s="143" t="s">
        <v>203</v>
      </c>
      <c r="B15" s="98">
        <v>38748</v>
      </c>
      <c r="C15" s="7" t="s">
        <v>64</v>
      </c>
      <c r="D15" s="71" t="s">
        <v>744</v>
      </c>
      <c r="E15" s="71"/>
      <c r="F15" s="98">
        <v>38837</v>
      </c>
      <c r="G15" s="105">
        <f t="shared" si="0"/>
        <v>89</v>
      </c>
      <c r="H15" s="173" t="s">
        <v>782</v>
      </c>
      <c r="I15" s="25"/>
    </row>
    <row r="16" spans="1:9" s="20" customFormat="1" ht="53.25" customHeight="1">
      <c r="A16" s="142" t="s">
        <v>204</v>
      </c>
      <c r="B16" s="102">
        <v>38503</v>
      </c>
      <c r="C16" s="97" t="s">
        <v>62</v>
      </c>
      <c r="D16" s="71" t="s">
        <v>744</v>
      </c>
      <c r="E16" s="70"/>
      <c r="F16" s="102">
        <v>38595</v>
      </c>
      <c r="G16" s="106">
        <f t="shared" si="0"/>
        <v>92</v>
      </c>
      <c r="H16" s="173" t="s">
        <v>782</v>
      </c>
      <c r="I16" s="24"/>
    </row>
    <row r="17" spans="1:9" s="19" customFormat="1" ht="41.25" customHeight="1">
      <c r="A17" s="143" t="s">
        <v>205</v>
      </c>
      <c r="B17" s="98">
        <v>38291</v>
      </c>
      <c r="C17" s="7" t="s">
        <v>63</v>
      </c>
      <c r="D17" s="71" t="s">
        <v>744</v>
      </c>
      <c r="E17" s="71"/>
      <c r="F17" s="98">
        <v>38383</v>
      </c>
      <c r="G17" s="105">
        <f t="shared" si="0"/>
        <v>92</v>
      </c>
      <c r="H17" s="173" t="s">
        <v>782</v>
      </c>
      <c r="I17" s="25"/>
    </row>
    <row r="18" spans="1:9" s="20" customFormat="1" ht="131.25" customHeight="1">
      <c r="A18" s="142" t="s">
        <v>206</v>
      </c>
      <c r="B18" s="102">
        <v>38260</v>
      </c>
      <c r="C18" s="97" t="s">
        <v>77</v>
      </c>
      <c r="D18" s="71"/>
      <c r="E18" s="70" t="s">
        <v>744</v>
      </c>
      <c r="F18" s="102">
        <v>38352</v>
      </c>
      <c r="G18" s="106">
        <f t="shared" si="0"/>
        <v>92</v>
      </c>
      <c r="H18" s="173" t="s">
        <v>784</v>
      </c>
      <c r="I18" s="24"/>
    </row>
    <row r="19" spans="1:9" s="19" customFormat="1" ht="42.75" customHeight="1">
      <c r="A19" s="143" t="s">
        <v>207</v>
      </c>
      <c r="B19" s="98">
        <v>38230</v>
      </c>
      <c r="C19" s="7" t="s">
        <v>78</v>
      </c>
      <c r="D19" s="71" t="s">
        <v>744</v>
      </c>
      <c r="E19" s="71"/>
      <c r="F19" s="98">
        <v>38321</v>
      </c>
      <c r="G19" s="105">
        <f t="shared" si="0"/>
        <v>91</v>
      </c>
      <c r="H19" s="173" t="s">
        <v>782</v>
      </c>
      <c r="I19" s="25"/>
    </row>
    <row r="20" spans="1:9" s="20" customFormat="1" ht="93" customHeight="1">
      <c r="A20" s="142" t="s">
        <v>208</v>
      </c>
      <c r="B20" s="102">
        <v>38230</v>
      </c>
      <c r="C20" s="101" t="s">
        <v>432</v>
      </c>
      <c r="D20" s="71" t="s">
        <v>744</v>
      </c>
      <c r="E20" s="70"/>
      <c r="F20" s="102">
        <v>38321</v>
      </c>
      <c r="G20" s="106">
        <f t="shared" si="0"/>
        <v>91</v>
      </c>
      <c r="H20" s="173" t="s">
        <v>782</v>
      </c>
      <c r="I20" s="24"/>
    </row>
    <row r="21" spans="1:9" s="19" customFormat="1" ht="58.5" customHeight="1">
      <c r="A21" s="143" t="s">
        <v>209</v>
      </c>
      <c r="B21" s="98">
        <v>38107</v>
      </c>
      <c r="C21" s="7" t="s">
        <v>167</v>
      </c>
      <c r="D21" s="71" t="s">
        <v>744</v>
      </c>
      <c r="E21" s="71"/>
      <c r="F21" s="98">
        <v>38199</v>
      </c>
      <c r="G21" s="105">
        <f t="shared" si="0"/>
        <v>92</v>
      </c>
      <c r="H21" s="173" t="s">
        <v>782</v>
      </c>
      <c r="I21" s="25"/>
    </row>
    <row r="22" spans="1:9" s="110" customFormat="1" ht="45" customHeight="1">
      <c r="A22" s="141" t="s">
        <v>539</v>
      </c>
      <c r="B22" s="109">
        <v>38017</v>
      </c>
      <c r="C22" s="101" t="s">
        <v>538</v>
      </c>
      <c r="D22" s="71" t="s">
        <v>744</v>
      </c>
      <c r="E22" s="108"/>
      <c r="F22" s="109">
        <v>38107</v>
      </c>
      <c r="G22" s="106">
        <f t="shared" si="0"/>
        <v>90</v>
      </c>
      <c r="H22" s="173" t="s">
        <v>782</v>
      </c>
      <c r="I22" s="107"/>
    </row>
    <row r="23" spans="1:9" s="19" customFormat="1" ht="57" customHeight="1">
      <c r="A23" s="143" t="s">
        <v>210</v>
      </c>
      <c r="B23" s="98">
        <v>37925</v>
      </c>
      <c r="C23" s="7" t="s">
        <v>170</v>
      </c>
      <c r="D23" s="71" t="s">
        <v>744</v>
      </c>
      <c r="E23" s="71"/>
      <c r="F23" s="98">
        <v>38017</v>
      </c>
      <c r="G23" s="105">
        <f t="shared" si="0"/>
        <v>92</v>
      </c>
      <c r="H23" s="173" t="s">
        <v>782</v>
      </c>
      <c r="I23" s="25"/>
    </row>
    <row r="24" spans="1:9" s="110" customFormat="1" ht="95.25" customHeight="1">
      <c r="A24" s="141" t="s">
        <v>211</v>
      </c>
      <c r="B24" s="109">
        <v>37894</v>
      </c>
      <c r="C24" s="97" t="s">
        <v>433</v>
      </c>
      <c r="D24" s="71"/>
      <c r="E24" s="108" t="s">
        <v>744</v>
      </c>
      <c r="F24" s="109">
        <v>37986</v>
      </c>
      <c r="G24" s="106">
        <f t="shared" si="0"/>
        <v>92</v>
      </c>
      <c r="H24" s="173" t="s">
        <v>784</v>
      </c>
      <c r="I24" s="107"/>
    </row>
    <row r="25" spans="1:9" s="19" customFormat="1" ht="54.75" customHeight="1">
      <c r="A25" s="143" t="s">
        <v>212</v>
      </c>
      <c r="B25" s="98">
        <v>37894</v>
      </c>
      <c r="C25" s="7" t="s">
        <v>171</v>
      </c>
      <c r="D25" s="71" t="s">
        <v>744</v>
      </c>
      <c r="E25" s="71"/>
      <c r="F25" s="98">
        <v>37986</v>
      </c>
      <c r="G25" s="105">
        <f t="shared" si="0"/>
        <v>92</v>
      </c>
      <c r="H25" s="173" t="s">
        <v>782</v>
      </c>
      <c r="I25" s="25"/>
    </row>
    <row r="26" spans="1:9" s="110" customFormat="1" ht="45" customHeight="1">
      <c r="A26" s="141" t="s">
        <v>213</v>
      </c>
      <c r="B26" s="109">
        <v>37864</v>
      </c>
      <c r="C26" s="152" t="s">
        <v>172</v>
      </c>
      <c r="D26" s="71"/>
      <c r="E26" s="108" t="s">
        <v>744</v>
      </c>
      <c r="F26" s="109">
        <v>37955</v>
      </c>
      <c r="G26" s="106">
        <f t="shared" si="0"/>
        <v>91</v>
      </c>
      <c r="H26" s="173" t="s">
        <v>784</v>
      </c>
      <c r="I26" s="107"/>
    </row>
    <row r="27" spans="1:9" s="19" customFormat="1" ht="38.25">
      <c r="A27" s="143" t="s">
        <v>214</v>
      </c>
      <c r="B27" s="98">
        <v>37771</v>
      </c>
      <c r="C27" s="7" t="s">
        <v>173</v>
      </c>
      <c r="D27" s="71" t="s">
        <v>744</v>
      </c>
      <c r="E27" s="71"/>
      <c r="F27" s="98">
        <v>37864</v>
      </c>
      <c r="G27" s="105">
        <f t="shared" si="0"/>
        <v>93</v>
      </c>
      <c r="H27" s="173" t="s">
        <v>782</v>
      </c>
      <c r="I27" s="25"/>
    </row>
    <row r="28" spans="1:9" s="110" customFormat="1" ht="43.5" customHeight="1">
      <c r="A28" s="141" t="s">
        <v>541</v>
      </c>
      <c r="B28" s="109">
        <v>37652</v>
      </c>
      <c r="C28" s="152" t="s">
        <v>540</v>
      </c>
      <c r="D28" s="71" t="s">
        <v>744</v>
      </c>
      <c r="E28" s="108"/>
      <c r="F28" s="109">
        <v>37741</v>
      </c>
      <c r="G28" s="106">
        <f t="shared" si="0"/>
        <v>89</v>
      </c>
      <c r="H28" s="173" t="s">
        <v>782</v>
      </c>
      <c r="I28" s="107"/>
    </row>
    <row r="29" spans="1:9" s="19" customFormat="1" ht="42" customHeight="1">
      <c r="A29" s="143" t="s">
        <v>215</v>
      </c>
      <c r="B29" s="98">
        <v>37621</v>
      </c>
      <c r="C29" s="7" t="s">
        <v>182</v>
      </c>
      <c r="D29" s="71" t="s">
        <v>744</v>
      </c>
      <c r="E29" s="71"/>
      <c r="F29" s="98">
        <v>37711</v>
      </c>
      <c r="G29" s="105">
        <f t="shared" si="0"/>
        <v>90</v>
      </c>
      <c r="H29" s="173" t="s">
        <v>782</v>
      </c>
      <c r="I29" s="25"/>
    </row>
    <row r="30" spans="1:9" s="110" customFormat="1" ht="64.5" customHeight="1">
      <c r="A30" s="141" t="s">
        <v>216</v>
      </c>
      <c r="B30" s="109">
        <v>37560</v>
      </c>
      <c r="C30" s="152" t="s">
        <v>174</v>
      </c>
      <c r="D30" s="71" t="s">
        <v>744</v>
      </c>
      <c r="E30" s="108"/>
      <c r="F30" s="109">
        <v>37652</v>
      </c>
      <c r="G30" s="106">
        <f t="shared" si="0"/>
        <v>92</v>
      </c>
      <c r="H30" s="173" t="s">
        <v>782</v>
      </c>
      <c r="I30" s="107"/>
    </row>
    <row r="31" spans="1:9" s="19" customFormat="1" ht="81.75" customHeight="1">
      <c r="A31" s="143" t="s">
        <v>544</v>
      </c>
      <c r="B31" s="98">
        <v>37529</v>
      </c>
      <c r="C31" s="162" t="s">
        <v>76</v>
      </c>
      <c r="D31" s="71" t="s">
        <v>744</v>
      </c>
      <c r="E31" s="71"/>
      <c r="F31" s="98">
        <v>37621</v>
      </c>
      <c r="G31" s="105">
        <f t="shared" si="0"/>
        <v>92</v>
      </c>
      <c r="H31" s="173" t="s">
        <v>782</v>
      </c>
      <c r="I31" s="25"/>
    </row>
    <row r="32" spans="1:9" s="110" customFormat="1" ht="42.75" customHeight="1">
      <c r="A32" s="141" t="s">
        <v>217</v>
      </c>
      <c r="B32" s="109">
        <v>37346</v>
      </c>
      <c r="C32" s="152" t="s">
        <v>175</v>
      </c>
      <c r="D32" s="71" t="s">
        <v>744</v>
      </c>
      <c r="E32" s="108"/>
      <c r="F32" s="109">
        <v>37437</v>
      </c>
      <c r="G32" s="106">
        <f t="shared" si="0"/>
        <v>91</v>
      </c>
      <c r="H32" s="173" t="s">
        <v>782</v>
      </c>
      <c r="I32" s="107"/>
    </row>
    <row r="33" spans="1:9" s="19" customFormat="1" ht="66.75" customHeight="1">
      <c r="A33" s="143" t="s">
        <v>218</v>
      </c>
      <c r="B33" s="98">
        <v>37346</v>
      </c>
      <c r="C33" s="116" t="s">
        <v>176</v>
      </c>
      <c r="D33" s="71" t="s">
        <v>744</v>
      </c>
      <c r="E33" s="71"/>
      <c r="F33" s="98">
        <v>37437</v>
      </c>
      <c r="G33" s="105">
        <f t="shared" si="0"/>
        <v>91</v>
      </c>
      <c r="H33" s="173" t="s">
        <v>782</v>
      </c>
      <c r="I33" s="25"/>
    </row>
    <row r="34" spans="1:9" s="110" customFormat="1" ht="92.25" customHeight="1">
      <c r="A34" s="141" t="s">
        <v>219</v>
      </c>
      <c r="B34" s="109">
        <v>37346</v>
      </c>
      <c r="C34" s="152" t="s">
        <v>177</v>
      </c>
      <c r="D34" s="71" t="s">
        <v>744</v>
      </c>
      <c r="E34" s="108"/>
      <c r="F34" s="109">
        <v>37437</v>
      </c>
      <c r="G34" s="106">
        <f t="shared" si="0"/>
        <v>91</v>
      </c>
      <c r="H34" s="173" t="s">
        <v>782</v>
      </c>
      <c r="I34" s="107"/>
    </row>
    <row r="35" spans="1:9" s="19" customFormat="1" ht="36.75" customHeight="1">
      <c r="A35" s="143" t="s">
        <v>220</v>
      </c>
      <c r="B35" s="98">
        <v>37287</v>
      </c>
      <c r="C35" s="116" t="s">
        <v>178</v>
      </c>
      <c r="D35" s="71"/>
      <c r="E35" s="71" t="s">
        <v>744</v>
      </c>
      <c r="F35" s="98">
        <v>37376</v>
      </c>
      <c r="G35" s="105">
        <f t="shared" si="0"/>
        <v>89</v>
      </c>
      <c r="H35" s="173" t="s">
        <v>784</v>
      </c>
      <c r="I35" s="25"/>
    </row>
    <row r="36" spans="1:9" s="110" customFormat="1" ht="51.75" customHeight="1">
      <c r="A36" s="141" t="s">
        <v>221</v>
      </c>
      <c r="B36" s="109">
        <v>37287</v>
      </c>
      <c r="C36" s="152" t="s">
        <v>179</v>
      </c>
      <c r="D36" s="71" t="s">
        <v>744</v>
      </c>
      <c r="E36" s="108"/>
      <c r="F36" s="109">
        <v>37376</v>
      </c>
      <c r="G36" s="106">
        <f t="shared" si="0"/>
        <v>89</v>
      </c>
      <c r="H36" s="173" t="s">
        <v>782</v>
      </c>
      <c r="I36" s="107"/>
    </row>
    <row r="37" spans="1:9" s="19" customFormat="1" ht="55.5" customHeight="1">
      <c r="A37" s="143" t="s">
        <v>222</v>
      </c>
      <c r="B37" s="98">
        <v>37041</v>
      </c>
      <c r="C37" s="116" t="s">
        <v>542</v>
      </c>
      <c r="D37" s="71" t="s">
        <v>744</v>
      </c>
      <c r="E37" s="71"/>
      <c r="F37" s="98">
        <v>37134</v>
      </c>
      <c r="G37" s="105">
        <f t="shared" si="0"/>
        <v>93</v>
      </c>
      <c r="H37" s="173" t="s">
        <v>782</v>
      </c>
      <c r="I37" s="25"/>
    </row>
    <row r="38" spans="1:9" s="110" customFormat="1" ht="54" customHeight="1">
      <c r="A38" s="141" t="s">
        <v>223</v>
      </c>
      <c r="B38" s="109">
        <v>37011</v>
      </c>
      <c r="C38" s="152" t="s">
        <v>543</v>
      </c>
      <c r="D38" s="71"/>
      <c r="E38" s="108" t="s">
        <v>744</v>
      </c>
      <c r="F38" s="109">
        <v>37103</v>
      </c>
      <c r="G38" s="106">
        <f t="shared" si="0"/>
        <v>92</v>
      </c>
      <c r="H38" s="173" t="s">
        <v>784</v>
      </c>
      <c r="I38" s="107"/>
    </row>
    <row r="39" spans="1:9" s="19" customFormat="1" ht="15" customHeight="1">
      <c r="A39" s="143" t="s">
        <v>224</v>
      </c>
      <c r="B39" s="98">
        <v>36922</v>
      </c>
      <c r="C39" s="116" t="s">
        <v>180</v>
      </c>
      <c r="D39" s="71" t="s">
        <v>744</v>
      </c>
      <c r="E39" s="71"/>
      <c r="F39" s="98">
        <v>37011</v>
      </c>
      <c r="G39" s="105">
        <f t="shared" si="0"/>
        <v>89</v>
      </c>
      <c r="H39" s="173" t="s">
        <v>782</v>
      </c>
      <c r="I39" s="25"/>
    </row>
    <row r="40" spans="1:9" s="110" customFormat="1" ht="66.75" customHeight="1">
      <c r="A40" s="141" t="s">
        <v>225</v>
      </c>
      <c r="B40" s="109">
        <v>36769</v>
      </c>
      <c r="C40" s="152" t="s">
        <v>181</v>
      </c>
      <c r="D40" s="71" t="s">
        <v>744</v>
      </c>
      <c r="E40" s="108"/>
      <c r="F40" s="109">
        <v>36860</v>
      </c>
      <c r="G40" s="106">
        <f t="shared" si="0"/>
        <v>91</v>
      </c>
      <c r="H40" s="173" t="s">
        <v>782</v>
      </c>
      <c r="I40" s="107"/>
    </row>
    <row r="41" spans="1:10" s="95" customFormat="1" ht="12.75">
      <c r="A41" s="150"/>
      <c r="B41" s="24"/>
      <c r="C41" s="24"/>
      <c r="D41" s="70">
        <f>COUNTIF(D13:D40,"X")</f>
        <v>23</v>
      </c>
      <c r="E41" s="70">
        <f>COUNTIF(E13:E40,"X")</f>
        <v>5</v>
      </c>
      <c r="F41" s="24"/>
      <c r="G41" s="24"/>
      <c r="H41" s="24"/>
      <c r="I41" s="24"/>
      <c r="J41" s="94"/>
    </row>
    <row r="42" spans="1:10" s="41" customFormat="1" ht="34.5" customHeight="1">
      <c r="A42" s="139"/>
      <c r="B42" s="45"/>
      <c r="C42" s="4"/>
      <c r="D42" s="46" t="s">
        <v>97</v>
      </c>
      <c r="E42" s="46" t="s">
        <v>98</v>
      </c>
      <c r="F42" s="48" t="s">
        <v>96</v>
      </c>
      <c r="G42" s="47" t="s">
        <v>109</v>
      </c>
      <c r="H42" s="85"/>
      <c r="I42" s="34"/>
      <c r="J42" s="35"/>
    </row>
    <row r="43" spans="1:10" s="16" customFormat="1" ht="23.25" customHeight="1" thickBot="1">
      <c r="A43" s="78" t="s">
        <v>122</v>
      </c>
      <c r="B43" s="52"/>
      <c r="C43" s="53"/>
      <c r="D43" s="87">
        <f>D41/28</f>
        <v>0.8214285714285714</v>
      </c>
      <c r="E43" s="87">
        <f>E41/28</f>
        <v>0.17857142857142858</v>
      </c>
      <c r="F43" s="54"/>
      <c r="G43" s="55">
        <f>AVERAGE(G13:G40)</f>
        <v>91.07142857142857</v>
      </c>
      <c r="H43" s="55"/>
      <c r="I43" s="56"/>
      <c r="J43" s="35"/>
    </row>
  </sheetData>
  <sheetProtection/>
  <mergeCells count="1">
    <mergeCell ref="D10:H10"/>
  </mergeCells>
  <hyperlinks>
    <hyperlink ref="A13" r:id="rId1" display="http://guidance.nice.org.uk/TA98"/>
    <hyperlink ref="A14" r:id="rId2" display="http://guidance.nice.org.uk/TA96"/>
    <hyperlink ref="A15" r:id="rId3" display="http://guidance.nice.org.uk/TA94"/>
    <hyperlink ref="A16" r:id="rId4" display="http://guidance.nice.org.uk/TA91"/>
    <hyperlink ref="A17" r:id="rId5" display="http://guidance.nice.org.uk/TA86"/>
    <hyperlink ref="A18" r:id="rId6" display="http://guidance.nice.org.uk/TA85"/>
    <hyperlink ref="A19" r:id="rId7" display="http://guidance.nice.org.uk/TA81"/>
    <hyperlink ref="A20" r:id="rId8" display="http://guidance.nice.org.uk/TA82"/>
    <hyperlink ref="A21" r:id="rId9" display="http://guidance.nice.org.uk/TA77"/>
    <hyperlink ref="A22" r:id="rId10" display="http://guidance.nice.org.uk/TA75"/>
    <hyperlink ref="A23" r:id="rId11" display="http://guidance.nice.org.uk/TA70"/>
    <hyperlink ref="A24" r:id="rId12" display="http://guidance.nice.org.uk/TA68"/>
    <hyperlink ref="A25" r:id="rId13" display="http://guidance.nice.org.uk/TA65"/>
    <hyperlink ref="A26" r:id="rId14" display="http://guidance.nice.org.uk/TA64"/>
    <hyperlink ref="A27" r:id="rId15" display="http://guidance.nice.org.uk/TA61"/>
    <hyperlink ref="A28" r:id="rId16" display="http://guidance.nice.org.uk/TA55"/>
    <hyperlink ref="A29" r:id="rId17" display="http://guidance.nice.org.uk/TA53"/>
    <hyperlink ref="A30" r:id="rId18" display="http://guidance.nice.org.uk/TA52"/>
    <hyperlink ref="A31" r:id="rId19" display="http://guidance.nice.org.uk/TA47"/>
    <hyperlink ref="A32" r:id="rId20" display="http://guidance.nice.org.uk/TA35"/>
    <hyperlink ref="A33" r:id="rId21" display="http://guidance.nice.org.uk/TA38"/>
    <hyperlink ref="A34" r:id="rId22" display="http://guidance.nice.org.uk/TA34"/>
    <hyperlink ref="A35" r:id="rId23" display="http://guidance.nice.org.uk/TA32"/>
    <hyperlink ref="A36" r:id="rId24" display="http://guidance.nice.org.uk/TA29"/>
    <hyperlink ref="A37" r:id="rId25" display="http://guidance.nice.org.uk/TA25"/>
    <hyperlink ref="A38" r:id="rId26" display="http://guidance.nice.org.uk/TA23"/>
    <hyperlink ref="A39" r:id="rId27" display="http://guidance.nice.org.uk/TA20"/>
    <hyperlink ref="A40" r:id="rId28" display="http://guidance.nice.org.uk/TA10"/>
    <hyperlink ref="C29" r:id="rId29" display="http://www.nice.org.uk/guidance/index.jsp?action=byID&amp;o=12165"/>
  </hyperlinks>
  <printOptions/>
  <pageMargins left="0.7480314960629921" right="0.7480314960629921" top="0.984251968503937" bottom="0.984251968503937" header="0.5118110236220472" footer="0.5118110236220472"/>
  <pageSetup horizontalDpi="600" verticalDpi="600" orientation="landscape" paperSize="9" scale="70" r:id="rId31"/>
  <drawing r:id="rId30"/>
</worksheet>
</file>

<file path=xl/worksheets/sheet2.xml><?xml version="1.0" encoding="utf-8"?>
<worksheet xmlns="http://schemas.openxmlformats.org/spreadsheetml/2006/main" xmlns:r="http://schemas.openxmlformats.org/officeDocument/2006/relationships">
  <sheetPr>
    <pageSetUpPr fitToPage="1"/>
  </sheetPr>
  <dimension ref="A1:H71"/>
  <sheetViews>
    <sheetView zoomScalePageLayoutView="0" workbookViewId="0" topLeftCell="A7">
      <selection activeCell="G14" sqref="G14"/>
    </sheetView>
  </sheetViews>
  <sheetFormatPr defaultColWidth="9.140625" defaultRowHeight="12.75"/>
  <cols>
    <col min="1" max="1" width="25.7109375" style="0" customWidth="1"/>
    <col min="2" max="2" width="13.8515625" style="0" customWidth="1"/>
    <col min="3" max="3" width="43.7109375" style="0" customWidth="1"/>
    <col min="4" max="4" width="9.57421875" style="0" customWidth="1"/>
    <col min="5" max="5" width="9.421875" style="0" customWidth="1"/>
    <col min="6" max="6" width="10.7109375" style="0" customWidth="1"/>
    <col min="7" max="7" width="10.421875" style="0" bestFit="1" customWidth="1"/>
    <col min="8" max="8" width="35.28125" style="0" customWidth="1"/>
  </cols>
  <sheetData>
    <row r="1" spans="1:8" s="254" customFormat="1" ht="18.75">
      <c r="A1" s="378"/>
      <c r="B1" s="379"/>
      <c r="C1" s="18" t="s">
        <v>70</v>
      </c>
      <c r="D1" s="378"/>
      <c r="E1" s="378"/>
      <c r="F1" s="379"/>
      <c r="G1" s="380"/>
      <c r="H1" s="378"/>
    </row>
    <row r="3" spans="6:8" ht="15.75">
      <c r="F3" s="436" t="s">
        <v>662</v>
      </c>
      <c r="G3" s="436"/>
      <c r="H3" s="436"/>
    </row>
    <row r="4" ht="15.75">
      <c r="H4" s="377" t="s">
        <v>47</v>
      </c>
    </row>
    <row r="8" spans="1:8" ht="12.75">
      <c r="A8" s="437" t="s">
        <v>765</v>
      </c>
      <c r="B8" s="437"/>
      <c r="C8" s="437"/>
      <c r="D8" s="437"/>
      <c r="E8" s="437"/>
      <c r="F8" s="437"/>
      <c r="G8" s="437"/>
      <c r="H8" s="437"/>
    </row>
    <row r="9" ht="12.75">
      <c r="A9" s="376" t="s">
        <v>160</v>
      </c>
    </row>
    <row r="11" spans="1:8" ht="30.75" customHeight="1">
      <c r="A11" s="438" t="s">
        <v>126</v>
      </c>
      <c r="B11" s="63" t="s">
        <v>94</v>
      </c>
      <c r="C11" s="438" t="s">
        <v>99</v>
      </c>
      <c r="D11" s="440" t="s">
        <v>128</v>
      </c>
      <c r="E11" s="441"/>
      <c r="F11" s="441"/>
      <c r="G11" s="441"/>
      <c r="H11" s="442"/>
    </row>
    <row r="12" spans="1:8" ht="59.25" customHeight="1">
      <c r="A12" s="439"/>
      <c r="B12" s="358" t="s">
        <v>594</v>
      </c>
      <c r="C12" s="439"/>
      <c r="D12" s="359" t="s">
        <v>124</v>
      </c>
      <c r="E12" s="359" t="s">
        <v>125</v>
      </c>
      <c r="F12" s="359" t="s">
        <v>127</v>
      </c>
      <c r="G12" s="359" t="s">
        <v>113</v>
      </c>
      <c r="H12" s="359" t="s">
        <v>16</v>
      </c>
    </row>
    <row r="13" spans="1:8" ht="15.75">
      <c r="A13" s="360" t="s">
        <v>663</v>
      </c>
      <c r="B13" s="361"/>
      <c r="C13" s="362"/>
      <c r="D13" s="363"/>
      <c r="E13" s="363"/>
      <c r="F13" s="364"/>
      <c r="G13" s="365"/>
      <c r="H13" s="363"/>
    </row>
    <row r="14" spans="1:8" ht="140.25">
      <c r="A14" s="400" t="s">
        <v>809</v>
      </c>
      <c r="B14" s="284">
        <v>42823</v>
      </c>
      <c r="C14" s="5" t="s">
        <v>814</v>
      </c>
      <c r="D14" s="5" t="s">
        <v>744</v>
      </c>
      <c r="E14" s="5"/>
      <c r="F14" s="284">
        <v>42859</v>
      </c>
      <c r="G14" s="417"/>
      <c r="H14" s="5" t="s">
        <v>748</v>
      </c>
    </row>
    <row r="15" spans="1:8" ht="89.25">
      <c r="A15" s="400" t="s">
        <v>807</v>
      </c>
      <c r="B15" s="284">
        <v>42823</v>
      </c>
      <c r="C15" s="5" t="s">
        <v>808</v>
      </c>
      <c r="D15" s="5"/>
      <c r="E15" s="5" t="s">
        <v>744</v>
      </c>
      <c r="F15" s="284">
        <v>42859</v>
      </c>
      <c r="G15" s="396">
        <f>+F15-B15</f>
        <v>36</v>
      </c>
      <c r="H15" s="278" t="s">
        <v>34</v>
      </c>
    </row>
    <row r="16" spans="1:8" ht="102">
      <c r="A16" s="400" t="s">
        <v>805</v>
      </c>
      <c r="B16" s="284">
        <v>42816</v>
      </c>
      <c r="C16" s="5" t="s">
        <v>806</v>
      </c>
      <c r="D16" s="5"/>
      <c r="E16" s="5" t="s">
        <v>744</v>
      </c>
      <c r="F16" s="284">
        <v>42859</v>
      </c>
      <c r="G16" s="396">
        <f>+F16-B16</f>
        <v>43</v>
      </c>
      <c r="H16" s="278" t="s">
        <v>34</v>
      </c>
    </row>
    <row r="17" spans="1:8" ht="89.25">
      <c r="A17" s="400" t="s">
        <v>803</v>
      </c>
      <c r="B17" s="284">
        <v>42816</v>
      </c>
      <c r="C17" s="5" t="s">
        <v>804</v>
      </c>
      <c r="D17" s="5"/>
      <c r="E17" s="5" t="s">
        <v>744</v>
      </c>
      <c r="F17" s="284">
        <v>42859</v>
      </c>
      <c r="G17" s="396">
        <f>+F17-B17</f>
        <v>43</v>
      </c>
      <c r="H17" s="278" t="s">
        <v>34</v>
      </c>
    </row>
    <row r="18" spans="1:8" ht="76.5">
      <c r="A18" s="400" t="s">
        <v>801</v>
      </c>
      <c r="B18" s="284">
        <v>42816</v>
      </c>
      <c r="C18" s="5" t="s">
        <v>802</v>
      </c>
      <c r="D18" s="5"/>
      <c r="E18" s="5" t="s">
        <v>744</v>
      </c>
      <c r="F18" s="284">
        <v>42859</v>
      </c>
      <c r="G18" s="396">
        <f>+F18-B18</f>
        <v>43</v>
      </c>
      <c r="H18" s="278" t="s">
        <v>34</v>
      </c>
    </row>
    <row r="19" spans="1:8" ht="76.5">
      <c r="A19" s="400" t="s">
        <v>799</v>
      </c>
      <c r="B19" s="284">
        <v>42816</v>
      </c>
      <c r="C19" s="410" t="s">
        <v>800</v>
      </c>
      <c r="D19" s="5"/>
      <c r="E19" s="5" t="s">
        <v>744</v>
      </c>
      <c r="F19" s="284">
        <v>42859</v>
      </c>
      <c r="G19" s="396">
        <f aca="true" t="shared" si="0" ref="G19:G26">+F19-B19</f>
        <v>43</v>
      </c>
      <c r="H19" s="278" t="s">
        <v>34</v>
      </c>
    </row>
    <row r="20" spans="1:8" ht="114.75">
      <c r="A20" s="400" t="s">
        <v>795</v>
      </c>
      <c r="B20" s="284">
        <v>42788</v>
      </c>
      <c r="C20" s="5" t="s">
        <v>798</v>
      </c>
      <c r="D20" s="5" t="s">
        <v>744</v>
      </c>
      <c r="E20" s="5"/>
      <c r="F20" s="284">
        <v>42859</v>
      </c>
      <c r="G20" s="396">
        <f t="shared" si="0"/>
        <v>71</v>
      </c>
      <c r="H20" s="5" t="s">
        <v>748</v>
      </c>
    </row>
    <row r="21" spans="1:8" ht="63.75">
      <c r="A21" s="400" t="s">
        <v>793</v>
      </c>
      <c r="B21" s="284">
        <v>42788</v>
      </c>
      <c r="C21" s="5" t="s">
        <v>794</v>
      </c>
      <c r="D21" s="5" t="s">
        <v>744</v>
      </c>
      <c r="E21" s="5"/>
      <c r="F21" s="284">
        <v>42859</v>
      </c>
      <c r="G21" s="396">
        <f t="shared" si="0"/>
        <v>71</v>
      </c>
      <c r="H21" s="5" t="s">
        <v>748</v>
      </c>
    </row>
    <row r="22" spans="1:8" ht="153">
      <c r="A22" s="400" t="s">
        <v>792</v>
      </c>
      <c r="B22" s="284">
        <v>42760</v>
      </c>
      <c r="C22" s="5" t="s">
        <v>797</v>
      </c>
      <c r="D22" s="5" t="s">
        <v>744</v>
      </c>
      <c r="E22" s="5"/>
      <c r="F22" s="284">
        <v>42796</v>
      </c>
      <c r="G22" s="396">
        <f t="shared" si="0"/>
        <v>36</v>
      </c>
      <c r="H22" s="5" t="s">
        <v>748</v>
      </c>
    </row>
    <row r="23" spans="1:8" ht="38.25">
      <c r="A23" s="400" t="s">
        <v>788</v>
      </c>
      <c r="B23" s="284">
        <v>42760</v>
      </c>
      <c r="C23" s="5" t="s">
        <v>796</v>
      </c>
      <c r="D23" s="5" t="s">
        <v>744</v>
      </c>
      <c r="E23" s="5"/>
      <c r="F23" s="284">
        <v>42796</v>
      </c>
      <c r="G23" s="396">
        <f t="shared" si="0"/>
        <v>36</v>
      </c>
      <c r="H23" s="5" t="s">
        <v>748</v>
      </c>
    </row>
    <row r="24" spans="1:8" ht="76.5">
      <c r="A24" s="400" t="s">
        <v>787</v>
      </c>
      <c r="B24" s="284">
        <v>42760</v>
      </c>
      <c r="C24" s="5" t="s">
        <v>791</v>
      </c>
      <c r="D24" s="5" t="s">
        <v>744</v>
      </c>
      <c r="E24" s="5"/>
      <c r="F24" s="284">
        <v>42796</v>
      </c>
      <c r="G24" s="396">
        <f t="shared" si="0"/>
        <v>36</v>
      </c>
      <c r="H24" s="5" t="s">
        <v>748</v>
      </c>
    </row>
    <row r="25" spans="1:8" ht="114.75">
      <c r="A25" s="400" t="s">
        <v>786</v>
      </c>
      <c r="B25" s="284">
        <v>42746</v>
      </c>
      <c r="C25" s="5" t="s">
        <v>790</v>
      </c>
      <c r="D25" s="5" t="s">
        <v>744</v>
      </c>
      <c r="E25" s="5"/>
      <c r="F25" s="284">
        <v>42796</v>
      </c>
      <c r="G25" s="396">
        <f t="shared" si="0"/>
        <v>50</v>
      </c>
      <c r="H25" s="5" t="s">
        <v>748</v>
      </c>
    </row>
    <row r="26" spans="1:8" ht="76.5">
      <c r="A26" s="400" t="s">
        <v>785</v>
      </c>
      <c r="B26" s="284">
        <v>42746</v>
      </c>
      <c r="C26" s="5" t="s">
        <v>789</v>
      </c>
      <c r="D26" s="5" t="s">
        <v>744</v>
      </c>
      <c r="E26" s="5"/>
      <c r="F26" s="284">
        <v>42796</v>
      </c>
      <c r="G26" s="396">
        <f t="shared" si="0"/>
        <v>50</v>
      </c>
      <c r="H26" s="5" t="s">
        <v>745</v>
      </c>
    </row>
    <row r="27" spans="1:8" ht="89.25">
      <c r="A27" s="404" t="s">
        <v>743</v>
      </c>
      <c r="B27" s="284">
        <v>42725</v>
      </c>
      <c r="C27" s="403" t="s">
        <v>769</v>
      </c>
      <c r="D27" s="5" t="s">
        <v>744</v>
      </c>
      <c r="E27" s="5"/>
      <c r="F27" s="284">
        <v>42796</v>
      </c>
      <c r="G27" s="396">
        <f>+F27-B27</f>
        <v>71</v>
      </c>
      <c r="H27" s="5" t="s">
        <v>745</v>
      </c>
    </row>
    <row r="28" spans="1:8" ht="127.5">
      <c r="A28" s="404" t="s">
        <v>746</v>
      </c>
      <c r="B28" s="284">
        <v>42725</v>
      </c>
      <c r="C28" s="403" t="s">
        <v>770</v>
      </c>
      <c r="D28" s="5" t="s">
        <v>744</v>
      </c>
      <c r="E28" s="5"/>
      <c r="F28" s="284">
        <v>42796</v>
      </c>
      <c r="G28" s="396">
        <f aca="true" t="shared" si="1" ref="G28:G40">+F28-B28</f>
        <v>71</v>
      </c>
      <c r="H28" s="5" t="s">
        <v>745</v>
      </c>
    </row>
    <row r="29" spans="1:8" ht="102">
      <c r="A29" s="404" t="s">
        <v>747</v>
      </c>
      <c r="B29" s="284">
        <v>42725</v>
      </c>
      <c r="C29" s="403" t="s">
        <v>771</v>
      </c>
      <c r="D29" s="5" t="s">
        <v>744</v>
      </c>
      <c r="E29" s="5"/>
      <c r="F29" s="284">
        <v>42796</v>
      </c>
      <c r="G29" s="396">
        <f t="shared" si="1"/>
        <v>71</v>
      </c>
      <c r="H29" s="5" t="s">
        <v>748</v>
      </c>
    </row>
    <row r="30" spans="1:8" ht="63.75">
      <c r="A30" s="404" t="s">
        <v>749</v>
      </c>
      <c r="B30" s="284">
        <v>42725</v>
      </c>
      <c r="C30" s="403" t="s">
        <v>772</v>
      </c>
      <c r="D30" s="5" t="s">
        <v>744</v>
      </c>
      <c r="E30" s="5"/>
      <c r="F30" s="284">
        <v>42796</v>
      </c>
      <c r="G30" s="396">
        <f t="shared" si="1"/>
        <v>71</v>
      </c>
      <c r="H30" s="5" t="s">
        <v>748</v>
      </c>
    </row>
    <row r="31" spans="1:8" ht="63.75">
      <c r="A31" s="404" t="s">
        <v>750</v>
      </c>
      <c r="B31" s="284">
        <v>42725</v>
      </c>
      <c r="C31" s="403" t="s">
        <v>773</v>
      </c>
      <c r="D31" s="5" t="s">
        <v>744</v>
      </c>
      <c r="E31" s="5"/>
      <c r="F31" s="284">
        <v>42796</v>
      </c>
      <c r="G31" s="396">
        <f t="shared" si="1"/>
        <v>71</v>
      </c>
      <c r="H31" s="5" t="s">
        <v>748</v>
      </c>
    </row>
    <row r="32" spans="1:8" ht="102">
      <c r="A32" s="404" t="s">
        <v>751</v>
      </c>
      <c r="B32" s="284">
        <v>42725</v>
      </c>
      <c r="C32" s="403" t="s">
        <v>774</v>
      </c>
      <c r="D32" s="5" t="s">
        <v>744</v>
      </c>
      <c r="E32" s="5"/>
      <c r="F32" s="284">
        <v>42796</v>
      </c>
      <c r="G32" s="396">
        <f t="shared" si="1"/>
        <v>71</v>
      </c>
      <c r="H32" s="5" t="s">
        <v>752</v>
      </c>
    </row>
    <row r="33" spans="1:8" ht="89.25">
      <c r="A33" s="343" t="s">
        <v>753</v>
      </c>
      <c r="B33" s="284">
        <v>42718</v>
      </c>
      <c r="C33" s="403" t="s">
        <v>775</v>
      </c>
      <c r="D33" s="5" t="s">
        <v>744</v>
      </c>
      <c r="E33" s="406"/>
      <c r="F33" s="407">
        <v>42796</v>
      </c>
      <c r="G33" s="396">
        <f t="shared" si="1"/>
        <v>78</v>
      </c>
      <c r="H33" s="406"/>
    </row>
    <row r="34" spans="1:8" ht="191.25">
      <c r="A34" s="343" t="s">
        <v>754</v>
      </c>
      <c r="B34" s="284">
        <v>42697</v>
      </c>
      <c r="C34" s="403" t="s">
        <v>776</v>
      </c>
      <c r="D34" s="5" t="s">
        <v>744</v>
      </c>
      <c r="E34" s="406"/>
      <c r="F34" s="407">
        <v>42740</v>
      </c>
      <c r="G34" s="396">
        <f t="shared" si="1"/>
        <v>43</v>
      </c>
      <c r="H34" s="406" t="s">
        <v>755</v>
      </c>
    </row>
    <row r="35" spans="1:8" ht="51">
      <c r="A35" s="343" t="s">
        <v>756</v>
      </c>
      <c r="B35" s="284">
        <v>42697</v>
      </c>
      <c r="C35" s="403" t="s">
        <v>777</v>
      </c>
      <c r="D35" s="5" t="s">
        <v>744</v>
      </c>
      <c r="E35" s="406"/>
      <c r="F35" s="407">
        <v>42740</v>
      </c>
      <c r="G35" s="396">
        <f t="shared" si="1"/>
        <v>43</v>
      </c>
      <c r="H35" s="406"/>
    </row>
    <row r="36" spans="1:8" ht="38.25">
      <c r="A36" s="343" t="s">
        <v>757</v>
      </c>
      <c r="B36" s="284">
        <v>42697</v>
      </c>
      <c r="C36" s="403" t="s">
        <v>778</v>
      </c>
      <c r="D36" s="5" t="s">
        <v>744</v>
      </c>
      <c r="F36" s="408">
        <v>42740</v>
      </c>
      <c r="G36" s="396">
        <f t="shared" si="1"/>
        <v>43</v>
      </c>
      <c r="H36" s="406" t="s">
        <v>728</v>
      </c>
    </row>
    <row r="37" spans="1:8" ht="115.5" customHeight="1">
      <c r="A37" s="343" t="s">
        <v>758</v>
      </c>
      <c r="B37" s="284">
        <v>42669</v>
      </c>
      <c r="C37" s="403" t="s">
        <v>768</v>
      </c>
      <c r="D37" s="5" t="s">
        <v>744</v>
      </c>
      <c r="E37" s="406"/>
      <c r="F37" s="407">
        <v>42740</v>
      </c>
      <c r="G37" s="396">
        <f t="shared" si="1"/>
        <v>71</v>
      </c>
      <c r="H37" s="406" t="s">
        <v>759</v>
      </c>
    </row>
    <row r="38" spans="1:8" ht="229.5">
      <c r="A38" s="343" t="s">
        <v>760</v>
      </c>
      <c r="B38" s="284">
        <v>42669</v>
      </c>
      <c r="C38" s="403" t="s">
        <v>767</v>
      </c>
      <c r="D38" s="5" t="s">
        <v>744</v>
      </c>
      <c r="E38" s="406"/>
      <c r="F38" s="407">
        <v>42740</v>
      </c>
      <c r="G38" s="396">
        <f t="shared" si="1"/>
        <v>71</v>
      </c>
      <c r="H38" s="406" t="s">
        <v>761</v>
      </c>
    </row>
    <row r="39" spans="1:8" ht="63.75">
      <c r="A39" s="343" t="s">
        <v>762</v>
      </c>
      <c r="B39" s="284">
        <v>42669</v>
      </c>
      <c r="C39" s="403" t="s">
        <v>766</v>
      </c>
      <c r="D39" s="5" t="s">
        <v>744</v>
      </c>
      <c r="E39" s="406"/>
      <c r="F39" s="407">
        <v>42740</v>
      </c>
      <c r="G39" s="396">
        <f t="shared" si="1"/>
        <v>71</v>
      </c>
      <c r="H39" s="406"/>
    </row>
    <row r="40" spans="1:8" ht="51">
      <c r="A40" s="409" t="s">
        <v>763</v>
      </c>
      <c r="B40" s="284">
        <v>42669</v>
      </c>
      <c r="C40" s="403" t="s">
        <v>779</v>
      </c>
      <c r="D40" s="5" t="s">
        <v>744</v>
      </c>
      <c r="E40" s="406"/>
      <c r="F40" s="407">
        <v>42740</v>
      </c>
      <c r="G40" s="396">
        <f t="shared" si="1"/>
        <v>71</v>
      </c>
      <c r="H40" s="406" t="s">
        <v>764</v>
      </c>
    </row>
    <row r="41" spans="1:8" ht="63.75">
      <c r="A41" s="404" t="s">
        <v>726</v>
      </c>
      <c r="B41" s="284">
        <v>42641</v>
      </c>
      <c r="C41" s="5" t="s">
        <v>727</v>
      </c>
      <c r="D41" s="5" t="s">
        <v>744</v>
      </c>
      <c r="E41" s="5"/>
      <c r="F41" s="284">
        <v>42677</v>
      </c>
      <c r="G41" s="396">
        <f aca="true" t="shared" si="2" ref="G41:G46">+F41-B41</f>
        <v>36</v>
      </c>
      <c r="H41" s="5" t="s">
        <v>728</v>
      </c>
    </row>
    <row r="42" spans="1:8" ht="255">
      <c r="A42" s="405" t="s">
        <v>729</v>
      </c>
      <c r="B42" s="303">
        <v>42641</v>
      </c>
      <c r="C42" s="333" t="s">
        <v>730</v>
      </c>
      <c r="D42" s="5" t="s">
        <v>744</v>
      </c>
      <c r="E42" s="333"/>
      <c r="F42" s="303">
        <v>42677</v>
      </c>
      <c r="G42" s="401">
        <f t="shared" si="2"/>
        <v>36</v>
      </c>
      <c r="H42" s="333" t="s">
        <v>731</v>
      </c>
    </row>
    <row r="43" spans="1:8" ht="244.5" customHeight="1">
      <c r="A43" s="404" t="s">
        <v>732</v>
      </c>
      <c r="B43" s="284">
        <v>42641</v>
      </c>
      <c r="C43" s="5" t="s">
        <v>733</v>
      </c>
      <c r="D43" s="5" t="s">
        <v>744</v>
      </c>
      <c r="E43" s="5"/>
      <c r="F43" s="284">
        <v>42677</v>
      </c>
      <c r="G43" s="396">
        <f t="shared" si="2"/>
        <v>36</v>
      </c>
      <c r="H43" s="5" t="s">
        <v>734</v>
      </c>
    </row>
    <row r="44" spans="1:8" ht="102">
      <c r="A44" s="405" t="s">
        <v>735</v>
      </c>
      <c r="B44" s="303">
        <v>42641</v>
      </c>
      <c r="C44" s="333" t="s">
        <v>736</v>
      </c>
      <c r="D44" s="5" t="s">
        <v>744</v>
      </c>
      <c r="E44" s="333"/>
      <c r="F44" s="303">
        <v>42677</v>
      </c>
      <c r="G44" s="401">
        <f t="shared" si="2"/>
        <v>36</v>
      </c>
      <c r="H44" s="333" t="s">
        <v>737</v>
      </c>
    </row>
    <row r="45" spans="1:8" ht="76.5">
      <c r="A45" s="404" t="s">
        <v>738</v>
      </c>
      <c r="B45" s="284">
        <v>42641</v>
      </c>
      <c r="C45" s="5" t="s">
        <v>739</v>
      </c>
      <c r="D45" s="5" t="s">
        <v>744</v>
      </c>
      <c r="E45" s="5"/>
      <c r="F45" s="284">
        <v>42677</v>
      </c>
      <c r="G45" s="396">
        <f t="shared" si="2"/>
        <v>36</v>
      </c>
      <c r="H45" s="5"/>
    </row>
    <row r="46" spans="1:8" ht="288.75" customHeight="1">
      <c r="A46" s="405" t="s">
        <v>740</v>
      </c>
      <c r="B46" s="303">
        <v>42641</v>
      </c>
      <c r="C46" s="333" t="s">
        <v>741</v>
      </c>
      <c r="D46" s="5" t="s">
        <v>744</v>
      </c>
      <c r="E46" s="333"/>
      <c r="F46" s="303">
        <v>42677</v>
      </c>
      <c r="G46" s="401">
        <f t="shared" si="2"/>
        <v>36</v>
      </c>
      <c r="H46" s="333" t="s">
        <v>742</v>
      </c>
    </row>
    <row r="47" spans="1:8" ht="409.5">
      <c r="A47" s="283" t="s">
        <v>673</v>
      </c>
      <c r="B47" s="284">
        <v>42606</v>
      </c>
      <c r="C47" s="5" t="s">
        <v>718</v>
      </c>
      <c r="D47" s="5" t="s">
        <v>744</v>
      </c>
      <c r="E47" s="5"/>
      <c r="F47" s="284">
        <v>42558</v>
      </c>
      <c r="G47" s="396">
        <f aca="true" t="shared" si="3" ref="G47:G57">+F47-B47</f>
        <v>-48</v>
      </c>
      <c r="H47" s="5" t="s">
        <v>719</v>
      </c>
    </row>
    <row r="48" spans="1:8" ht="102">
      <c r="A48" s="302" t="s">
        <v>712</v>
      </c>
      <c r="B48" s="303">
        <v>42606</v>
      </c>
      <c r="C48" s="333" t="s">
        <v>717</v>
      </c>
      <c r="D48" s="5" t="s">
        <v>744</v>
      </c>
      <c r="E48" s="333"/>
      <c r="F48" s="303">
        <v>42677</v>
      </c>
      <c r="G48" s="401">
        <f t="shared" si="3"/>
        <v>71</v>
      </c>
      <c r="H48" s="333" t="s">
        <v>720</v>
      </c>
    </row>
    <row r="49" spans="1:8" ht="267.75">
      <c r="A49" s="283" t="s">
        <v>710</v>
      </c>
      <c r="B49" s="284">
        <v>42606</v>
      </c>
      <c r="C49" s="5" t="s">
        <v>711</v>
      </c>
      <c r="D49" s="5" t="s">
        <v>744</v>
      </c>
      <c r="E49" s="5"/>
      <c r="F49" s="284">
        <v>42677</v>
      </c>
      <c r="G49" s="396">
        <f t="shared" si="3"/>
        <v>71</v>
      </c>
      <c r="H49" s="5" t="s">
        <v>713</v>
      </c>
    </row>
    <row r="50" spans="1:8" ht="62.25" customHeight="1">
      <c r="A50" s="302" t="s">
        <v>708</v>
      </c>
      <c r="B50" s="303">
        <v>42606</v>
      </c>
      <c r="C50" s="333" t="s">
        <v>709</v>
      </c>
      <c r="D50" s="5" t="s">
        <v>744</v>
      </c>
      <c r="E50" s="333"/>
      <c r="F50" s="303">
        <v>42677</v>
      </c>
      <c r="G50" s="401">
        <f t="shared" si="3"/>
        <v>71</v>
      </c>
      <c r="H50" s="333"/>
    </row>
    <row r="51" spans="1:8" ht="41.25" customHeight="1">
      <c r="A51" s="283" t="s">
        <v>705</v>
      </c>
      <c r="B51" s="284">
        <v>42606</v>
      </c>
      <c r="C51" s="5" t="s">
        <v>706</v>
      </c>
      <c r="D51" s="5" t="s">
        <v>744</v>
      </c>
      <c r="E51" s="5"/>
      <c r="F51" s="284">
        <v>42677</v>
      </c>
      <c r="G51" s="396">
        <f t="shared" si="3"/>
        <v>71</v>
      </c>
      <c r="H51" s="5" t="s">
        <v>707</v>
      </c>
    </row>
    <row r="52" spans="1:8" ht="140.25">
      <c r="A52" s="302" t="s">
        <v>703</v>
      </c>
      <c r="B52" s="303">
        <v>42606</v>
      </c>
      <c r="C52" s="321" t="s">
        <v>704</v>
      </c>
      <c r="D52" s="5" t="s">
        <v>744</v>
      </c>
      <c r="E52" s="333"/>
      <c r="F52" s="303">
        <v>42677</v>
      </c>
      <c r="G52" s="401">
        <f t="shared" si="3"/>
        <v>71</v>
      </c>
      <c r="H52" s="333" t="s">
        <v>714</v>
      </c>
    </row>
    <row r="53" spans="1:8" ht="242.25">
      <c r="A53" s="283" t="s">
        <v>696</v>
      </c>
      <c r="B53" s="284">
        <v>42578</v>
      </c>
      <c r="C53" s="403" t="s">
        <v>697</v>
      </c>
      <c r="D53" s="5" t="s">
        <v>744</v>
      </c>
      <c r="E53" s="5"/>
      <c r="F53" s="284">
        <v>42558</v>
      </c>
      <c r="G53" s="396">
        <f t="shared" si="3"/>
        <v>-20</v>
      </c>
      <c r="H53" s="5" t="s">
        <v>698</v>
      </c>
    </row>
    <row r="54" spans="1:8" ht="255">
      <c r="A54" s="302" t="s">
        <v>670</v>
      </c>
      <c r="B54" s="353">
        <v>42578</v>
      </c>
      <c r="C54" s="307" t="s">
        <v>667</v>
      </c>
      <c r="D54" s="5" t="s">
        <v>744</v>
      </c>
      <c r="E54" s="355"/>
      <c r="F54" s="353">
        <v>42558</v>
      </c>
      <c r="G54" s="401">
        <f t="shared" si="3"/>
        <v>-20</v>
      </c>
      <c r="H54" s="394" t="s">
        <v>699</v>
      </c>
    </row>
    <row r="55" spans="1:8" ht="63.75">
      <c r="A55" s="271" t="s">
        <v>695</v>
      </c>
      <c r="B55" s="284">
        <v>42578</v>
      </c>
      <c r="C55" s="5" t="s">
        <v>700</v>
      </c>
      <c r="D55" s="5" t="s">
        <v>744</v>
      </c>
      <c r="E55" s="5"/>
      <c r="F55" s="284">
        <v>42621</v>
      </c>
      <c r="G55" s="396">
        <f t="shared" si="3"/>
        <v>43</v>
      </c>
      <c r="H55" s="5"/>
    </row>
    <row r="56" spans="1:8" ht="63.75">
      <c r="A56" s="332" t="s">
        <v>694</v>
      </c>
      <c r="B56" s="303">
        <v>42578</v>
      </c>
      <c r="C56" s="333" t="s">
        <v>701</v>
      </c>
      <c r="D56" s="5" t="s">
        <v>744</v>
      </c>
      <c r="E56" s="333"/>
      <c r="F56" s="303">
        <v>42621</v>
      </c>
      <c r="G56" s="401">
        <f t="shared" si="3"/>
        <v>43</v>
      </c>
      <c r="H56" s="333"/>
    </row>
    <row r="57" spans="1:8" ht="38.25">
      <c r="A57" s="402" t="s">
        <v>692</v>
      </c>
      <c r="B57" s="397">
        <v>42578</v>
      </c>
      <c r="C57" s="398" t="s">
        <v>702</v>
      </c>
      <c r="D57" s="5" t="s">
        <v>744</v>
      </c>
      <c r="E57" s="398"/>
      <c r="F57" s="397">
        <v>42621</v>
      </c>
      <c r="G57" s="399">
        <f t="shared" si="3"/>
        <v>43</v>
      </c>
      <c r="H57" s="398" t="s">
        <v>693</v>
      </c>
    </row>
    <row r="58" spans="1:8" ht="127.5">
      <c r="A58" s="302" t="s">
        <v>690</v>
      </c>
      <c r="B58" s="303">
        <v>42543</v>
      </c>
      <c r="C58" s="333" t="s">
        <v>691</v>
      </c>
      <c r="D58" s="5" t="s">
        <v>744</v>
      </c>
      <c r="E58" s="333"/>
      <c r="F58" s="303">
        <v>42621</v>
      </c>
      <c r="G58" s="306">
        <f aca="true" t="shared" si="4" ref="G58:G68">+F58-B58</f>
        <v>78</v>
      </c>
      <c r="H58" s="333" t="s">
        <v>721</v>
      </c>
    </row>
    <row r="59" spans="1:8" ht="153">
      <c r="A59" s="283" t="s">
        <v>687</v>
      </c>
      <c r="B59" s="284">
        <v>42543</v>
      </c>
      <c r="C59" s="5" t="s">
        <v>689</v>
      </c>
      <c r="D59" s="5" t="s">
        <v>744</v>
      </c>
      <c r="E59" s="5"/>
      <c r="F59" s="284">
        <v>42621</v>
      </c>
      <c r="G59" s="295">
        <f t="shared" si="4"/>
        <v>78</v>
      </c>
      <c r="H59" s="5" t="s">
        <v>688</v>
      </c>
    </row>
    <row r="60" spans="1:8" ht="153">
      <c r="A60" s="302" t="s">
        <v>685</v>
      </c>
      <c r="B60" s="303">
        <v>42543</v>
      </c>
      <c r="C60" s="321" t="s">
        <v>686</v>
      </c>
      <c r="D60" s="5" t="s">
        <v>744</v>
      </c>
      <c r="E60" s="333"/>
      <c r="F60" s="303">
        <v>42621</v>
      </c>
      <c r="G60" s="306">
        <f t="shared" si="4"/>
        <v>78</v>
      </c>
      <c r="H60" s="333" t="s">
        <v>715</v>
      </c>
    </row>
    <row r="61" spans="1:8" ht="51">
      <c r="A61" s="400" t="s">
        <v>682</v>
      </c>
      <c r="B61" s="284">
        <v>42543</v>
      </c>
      <c r="C61" s="5" t="s">
        <v>683</v>
      </c>
      <c r="D61" s="5" t="s">
        <v>744</v>
      </c>
      <c r="E61" s="5"/>
      <c r="F61" s="284">
        <v>42621</v>
      </c>
      <c r="G61" s="295">
        <f t="shared" si="4"/>
        <v>78</v>
      </c>
      <c r="H61" s="5" t="s">
        <v>684</v>
      </c>
    </row>
    <row r="62" spans="1:8" ht="51">
      <c r="A62" s="302" t="s">
        <v>679</v>
      </c>
      <c r="B62" s="303">
        <v>42543</v>
      </c>
      <c r="C62" s="333" t="s">
        <v>681</v>
      </c>
      <c r="D62" s="5" t="s">
        <v>744</v>
      </c>
      <c r="E62" s="333"/>
      <c r="F62" s="303">
        <v>42621</v>
      </c>
      <c r="G62" s="306">
        <f t="shared" si="4"/>
        <v>78</v>
      </c>
      <c r="H62" s="333" t="s">
        <v>680</v>
      </c>
    </row>
    <row r="63" spans="1:8" ht="255">
      <c r="A63" s="283" t="s">
        <v>675</v>
      </c>
      <c r="B63" s="284">
        <v>42543</v>
      </c>
      <c r="C63" s="5" t="s">
        <v>676</v>
      </c>
      <c r="D63" s="5" t="s">
        <v>744</v>
      </c>
      <c r="E63" s="5"/>
      <c r="F63" s="284">
        <v>42621</v>
      </c>
      <c r="G63" s="295">
        <f t="shared" si="4"/>
        <v>78</v>
      </c>
      <c r="H63" s="5" t="s">
        <v>722</v>
      </c>
    </row>
    <row r="64" spans="1:8" ht="76.5">
      <c r="A64" s="302" t="s">
        <v>677</v>
      </c>
      <c r="B64" s="303">
        <v>42515</v>
      </c>
      <c r="C64" s="333" t="s">
        <v>678</v>
      </c>
      <c r="D64" s="5" t="s">
        <v>744</v>
      </c>
      <c r="E64" s="333"/>
      <c r="F64" s="303">
        <v>42558</v>
      </c>
      <c r="G64" s="306">
        <f t="shared" si="4"/>
        <v>43</v>
      </c>
      <c r="H64" s="333" t="s">
        <v>716</v>
      </c>
    </row>
    <row r="65" spans="1:8" ht="282.75">
      <c r="A65" s="283" t="s">
        <v>673</v>
      </c>
      <c r="B65" s="284">
        <v>42515</v>
      </c>
      <c r="C65" s="5" t="s">
        <v>674</v>
      </c>
      <c r="D65" s="5" t="s">
        <v>744</v>
      </c>
      <c r="E65" s="5"/>
      <c r="F65" s="284">
        <v>42558</v>
      </c>
      <c r="G65" s="295">
        <f t="shared" si="4"/>
        <v>43</v>
      </c>
      <c r="H65" s="5" t="s">
        <v>723</v>
      </c>
    </row>
    <row r="66" spans="1:8" ht="280.5">
      <c r="A66" s="302" t="s">
        <v>671</v>
      </c>
      <c r="B66" s="303">
        <v>42487</v>
      </c>
      <c r="C66" s="333" t="s">
        <v>672</v>
      </c>
      <c r="D66" s="5" t="s">
        <v>744</v>
      </c>
      <c r="E66" s="333"/>
      <c r="F66" s="303">
        <v>42558</v>
      </c>
      <c r="G66" s="306">
        <f t="shared" si="4"/>
        <v>71</v>
      </c>
      <c r="H66" s="333" t="s">
        <v>724</v>
      </c>
    </row>
    <row r="67" spans="1:8" ht="153">
      <c r="A67" s="283" t="s">
        <v>664</v>
      </c>
      <c r="B67" s="284">
        <v>42486</v>
      </c>
      <c r="C67" s="5" t="s">
        <v>665</v>
      </c>
      <c r="D67" s="5" t="s">
        <v>744</v>
      </c>
      <c r="E67" s="5"/>
      <c r="F67" s="284">
        <v>42558</v>
      </c>
      <c r="G67" s="295">
        <f t="shared" si="4"/>
        <v>72</v>
      </c>
      <c r="H67" s="5" t="s">
        <v>666</v>
      </c>
    </row>
    <row r="68" spans="1:8" ht="102">
      <c r="A68" s="302" t="s">
        <v>670</v>
      </c>
      <c r="B68" s="353">
        <v>42486</v>
      </c>
      <c r="C68" s="307" t="s">
        <v>667</v>
      </c>
      <c r="D68" s="5" t="s">
        <v>744</v>
      </c>
      <c r="E68" s="355"/>
      <c r="F68" s="353">
        <v>42558</v>
      </c>
      <c r="G68" s="393">
        <f t="shared" si="4"/>
        <v>72</v>
      </c>
      <c r="H68" s="394" t="s">
        <v>725</v>
      </c>
    </row>
    <row r="69" spans="1:8" ht="12.75">
      <c r="A69" s="93"/>
      <c r="B69" s="381"/>
      <c r="C69" s="381"/>
      <c r="D69" s="20">
        <f>COUNTIF(D14:D68,"x")</f>
        <v>50</v>
      </c>
      <c r="E69" s="20">
        <f>COUNTIF(E14:E68,"x")</f>
        <v>5</v>
      </c>
      <c r="F69" s="381"/>
      <c r="G69" s="381"/>
      <c r="H69" s="384"/>
    </row>
    <row r="70" spans="1:8" ht="36">
      <c r="A70" s="386"/>
      <c r="D70" s="383" t="s">
        <v>97</v>
      </c>
      <c r="E70" s="383" t="s">
        <v>98</v>
      </c>
      <c r="F70" s="382" t="s">
        <v>96</v>
      </c>
      <c r="G70" s="387" t="s">
        <v>668</v>
      </c>
      <c r="H70" s="385"/>
    </row>
    <row r="71" spans="1:8" ht="15.75" thickBot="1">
      <c r="A71" s="388" t="s">
        <v>669</v>
      </c>
      <c r="B71" s="389"/>
      <c r="C71" s="389"/>
      <c r="D71" s="390">
        <f>D69/55</f>
        <v>0.9090909090909091</v>
      </c>
      <c r="E71" s="390">
        <f>E69/55</f>
        <v>0.09090909090909091</v>
      </c>
      <c r="F71" s="391"/>
      <c r="G71" s="395">
        <f>AVERAGE(G14:G68)</f>
        <v>52.888888888888886</v>
      </c>
      <c r="H71" s="392"/>
    </row>
    <row r="72" ht="13.5" thickTop="1"/>
  </sheetData>
  <sheetProtection/>
  <mergeCells count="5">
    <mergeCell ref="D11:H11"/>
    <mergeCell ref="A8:H8"/>
    <mergeCell ref="F3:H3"/>
    <mergeCell ref="C11:C12"/>
    <mergeCell ref="A11:A12"/>
  </mergeCells>
  <hyperlinks>
    <hyperlink ref="A67" r:id="rId1" display="https://www.nice.org.uk/guidance/ta389"/>
    <hyperlink ref="A68" r:id="rId2" display="Abiraterone for treating metastatic hormone-relapsed prostate cancer before chemotherapy is indicated [TA387]"/>
    <hyperlink ref="A66" r:id="rId3" display="https://www.nice.org.uk/guidance/ta388"/>
    <hyperlink ref="A65" r:id="rId4" display="https://www.nice.org.uk/guidance/ta391"/>
    <hyperlink ref="A64" r:id="rId5" display="https://www.nice.org.uk/guidance/ta390"/>
    <hyperlink ref="A63" r:id="rId6" display="Belimumab for treating active autoantibody-positive systemic lupus erythematosus [TA397]"/>
    <hyperlink ref="A62" r:id="rId7" display="Trametinib in combination with dabrafenib for treating unresectable or metastatic melanoma [TA396]"/>
    <hyperlink ref="A61" r:id="rId8" display="Ceritinib for previously treated anaplastic lymphoma kinase positive non-small-cell lung cancer [TA395]"/>
    <hyperlink ref="A60" r:id="rId9" display="Evolocumab for treating primary hypercholesterolaemia and mixed dyslipidaemia [TA394]"/>
    <hyperlink ref="A59" r:id="rId10" display="Alirocumab for treating primary hypercholesterolaemia and mixed dyslipidaemia [TA393]"/>
    <hyperlink ref="A58" r:id="rId11" display="Adalimumab for treating moderate to severe hidradenitis suppurativa [TA392]"/>
    <hyperlink ref="A57" r:id="rId12" display="Nivolumab in combination with ipilimumab for treating advanced melanoma [TA400]"/>
    <hyperlink ref="A56" r:id="rId13" display="Azacitidine for treating acute myeloid leukaemia with more than 30% bone marrow blasts [TA399]"/>
    <hyperlink ref="A55" r:id="rId14" display="Lumacaftor–ivacaftor for treating cystic fibrosis homozygous for the F508del mutation [TA398]"/>
    <hyperlink ref="A54" r:id="rId15" display="Abiraterone for treating metastatic hormone-relapsed prostate cancer before chemotherapy is indicated [TA387]"/>
    <hyperlink ref="A53" r:id="rId16" display="Abiraterone for castration-resistant metastatic prostate cancer previously treated with a docetaxel-containing regimen [TA259]"/>
    <hyperlink ref="A52" r:id="rId17" display="Trifluridine–tipiracil for previously treated metastatic colorectal cancer [TA405]"/>
    <hyperlink ref="A51" r:id="rId18" display="Degarelix for treating advanced hormone-dependent prostate cancer [TA404]"/>
    <hyperlink ref="A50" r:id="rId19" display="Ramucirumab for previously treated locally advanced or metastatic non-small-cell lung cancer [TA403]"/>
    <hyperlink ref="A49" r:id="rId20" display="Pemetrexed maintenance treatment for non-squamous non-small-cell lung cancer after pemetrexed and cisplatin [TA402]"/>
    <hyperlink ref="A48" r:id="rId21" display="Bosutinib for previously treated chronic myeloid leukaemia [TA401]"/>
    <hyperlink ref="A47" r:id="rId22" display="https://www.nice.org.uk/guidance/ta391"/>
    <hyperlink ref="A46" r:id="rId23" display="Radium-223 dichloride for treating hormone-relapsed prostate cancer with bone metastases [TA412]"/>
    <hyperlink ref="A45" r:id="rId24" display="Necitumumab for untreated advanced or metastatic squamous non-small-cell lung cancer [TA411]"/>
    <hyperlink ref="A44" r:id="rId25" display="Talimogene laherparepvec for treating unresectable metastatic melanoma [TA410]"/>
    <hyperlink ref="A43" r:id="rId26" display="Pegaspargase for treating acute lymphoblastic leukaemia [TA408]"/>
    <hyperlink ref="A42" r:id="rId27" display="Secukinumab for active ankylosing spondylitis after treatment with non-steroidal anti-inflammatory drugs or TNF-alpha inhibitors [TA407]"/>
    <hyperlink ref="A41" r:id="rId28" display="https://www.nice.org.uk/guidance/ta406"/>
    <hyperlink ref="A33" r:id="rId29" display="TA420 Ticagrelor for preventing atherothrombotic events after myocardial infarction https://www.nice.org.uk/guidance/ta420 "/>
    <hyperlink ref="A32" r:id="rId30" display="TA421 Everolimus with exemestane for treating advanced breast cancer after endocrine therapy "/>
    <hyperlink ref="A31" r:id="rId31" display="TA422 Crizotinib for previously treated anaplastic lymphoma kinase-positive advanced non-small-cell lung cancer "/>
    <hyperlink ref="A30" r:id="rId32" display="TA423 Eribulin for treating locally advanced or metastatic breast cancer after 2 or more chemotherapy regimens"/>
    <hyperlink ref="A29" r:id="rId33" display="TA424 Pertuzumab for the neoadjuvant treatment of HER2-positive breast cancer "/>
    <hyperlink ref="A28" r:id="rId34" display=" TA425 Dasatinib, nilotinib and high-dose imatinib for treating imatinib-resistant or intolerant chronic myeloid leukaemia "/>
    <hyperlink ref="A27" r:id="rId35" display="TA426 Dasatinib, nilotinib and imatinib for untreated chronic myeloid leukaemia "/>
    <hyperlink ref="A34" r:id="rId36" display="TA419 Apremilast for treating moderate to severe plaque psoriasis        "/>
    <hyperlink ref="A35" r:id="rId37" display="TA418 Dapagliflozin in triple therapy for treating type 2 diabetes"/>
    <hyperlink ref="A36" r:id="rId38" display="TA417 Nivolumab for previously treated advanced renal cell carcinoma"/>
    <hyperlink ref="A37" r:id="rId39" display="TA416 Osimertinib for treating locally advanced or metastatic EGFR T790M mutation-positive non-small-cell lung cancer  "/>
    <hyperlink ref="A38" r:id="rId40" display="TA415 Certolizumab pegol for treating rheumatoid arthritis after inadequate response to a TNF-alpha inhibitor"/>
    <hyperlink ref="A39" r:id="rId41" display="TA414 Cobimetinib in combination with vemurafenib for treating unresectable or metastatic BRAF V600 mutation-positive melanoma     "/>
    <hyperlink ref="A40" r:id="rId42" display="TA413 Elbasvir–grazoprevir for treating chronic hepatitis C"/>
    <hyperlink ref="A26" r:id="rId43" display="TA427 Pomalidomide for multiple myeloma previously treated with lenalidomide and bortezomib"/>
    <hyperlink ref="A25" r:id="rId44" display="TA428 Pembrolizumab for treating PD-L1-positive non-small-cell lung cancer after chemotherapy"/>
    <hyperlink ref="A24" r:id="rId45" display="TA429 Ibrutinib for previously treated chronic lymphocytic leukaemia and untreated chronic lymphocytic leukaemia with 17p deletion or TP53 mutation"/>
    <hyperlink ref="A23" r:id="rId46" display="TA430 Sofosbuvir–velpatasvir for treating chronic hepatitis C"/>
    <hyperlink ref="A22" r:id="rId47" display="TA431 Mepolizumab for treating severe refractory eosinophilic asthma"/>
    <hyperlink ref="A21" r:id="rId48" display="TA432 Everolimus for advanced renal cell carcinoma after previous treatment"/>
    <hyperlink ref="A20" r:id="rId49" display="TA433 Apremilast for treating active psoriatic arthritis"/>
    <hyperlink ref="A19" r:id="rId50" display="TA434 Elotuzumab for previously treated multiple myeloma (terminated appraisal)"/>
    <hyperlink ref="A18" r:id="rId51" display="TA435 Tenofovir alafenamide for treating chronic hepatitis B (terminated appraisal)"/>
    <hyperlink ref="A17" r:id="rId52" display="TA436 Bevacizumab for treating EGFR mutation-positive non-small-cell lung cancer (terminated appraisal)"/>
    <hyperlink ref="A16" r:id="rId53" display="TA437 Ibrutinib with bendamustine and rituximab for treating relapsed or refractory chronic lymphocytic leukaemia after systemic therapy (terminated appraisal)"/>
    <hyperlink ref="A15" r:id="rId54" display="TA438 Alectinib for previously treated anaplastic lymphoma kinase-positive advanced non-small-cell lung cancer (terminated appraisal)"/>
    <hyperlink ref="A14" r:id="rId55" display="TA439 Cetuximab and panitumumab for previously untreated metastatic colorectal cancer"/>
  </hyperlinks>
  <printOptions/>
  <pageMargins left="0.7086614173228347" right="0.7086614173228347" top="0.7480314960629921" bottom="0.7480314960629921" header="0.31496062992125984" footer="0.31496062992125984"/>
  <pageSetup fitToHeight="2" fitToWidth="1" horizontalDpi="600" verticalDpi="600" orientation="landscape" paperSize="9" scale="41" r:id="rId57"/>
  <drawing r:id="rId56"/>
</worksheet>
</file>

<file path=xl/worksheets/sheet3.xml><?xml version="1.0" encoding="utf-8"?>
<worksheet xmlns="http://schemas.openxmlformats.org/spreadsheetml/2006/main" xmlns:r="http://schemas.openxmlformats.org/officeDocument/2006/relationships">
  <sheetPr>
    <pageSetUpPr fitToPage="1"/>
  </sheetPr>
  <dimension ref="A1:I64"/>
  <sheetViews>
    <sheetView zoomScale="80" zoomScaleNormal="80" zoomScalePageLayoutView="0" workbookViewId="0" topLeftCell="A61">
      <selection activeCell="G64" sqref="G64"/>
    </sheetView>
  </sheetViews>
  <sheetFormatPr defaultColWidth="0" defaultRowHeight="12.75"/>
  <cols>
    <col min="1" max="1" width="36.28125" style="14" customWidth="1"/>
    <col min="2" max="2" width="13.140625" style="311" customWidth="1"/>
    <col min="3" max="3" width="42.7109375" style="14" customWidth="1"/>
    <col min="4" max="5" width="10.7109375" style="14" customWidth="1"/>
    <col min="6" max="6" width="12.00390625" style="311" customWidth="1"/>
    <col min="7" max="7" width="11.8515625" style="293" customWidth="1"/>
    <col min="8" max="8" width="40.7109375" style="14" customWidth="1"/>
    <col min="9" max="9" width="3.421875" style="14" customWidth="1"/>
    <col min="10" max="16384" width="0" style="14" hidden="1" customWidth="1"/>
  </cols>
  <sheetData>
    <row r="1" spans="1:8" s="352" customFormat="1" ht="26.25">
      <c r="A1" s="348"/>
      <c r="B1" s="349"/>
      <c r="C1" s="350" t="s">
        <v>70</v>
      </c>
      <c r="D1" s="348"/>
      <c r="E1" s="348"/>
      <c r="F1" s="349"/>
      <c r="G1" s="351"/>
      <c r="H1" s="348"/>
    </row>
    <row r="2" spans="1:9" ht="12.75" customHeight="1">
      <c r="A2" s="443"/>
      <c r="B2" s="444"/>
      <c r="I2" s="255"/>
    </row>
    <row r="3" spans="1:8" s="256" customFormat="1" ht="18.75">
      <c r="A3" s="445"/>
      <c r="B3" s="445"/>
      <c r="F3" s="312"/>
      <c r="G3" s="294"/>
      <c r="H3" s="257" t="s">
        <v>12</v>
      </c>
    </row>
    <row r="4" spans="1:8" ht="12.75" customHeight="1">
      <c r="A4" s="445"/>
      <c r="B4" s="445"/>
      <c r="H4" s="258" t="s">
        <v>47</v>
      </c>
    </row>
    <row r="5" spans="1:8" ht="11.25" customHeight="1">
      <c r="A5" s="445"/>
      <c r="B5" s="445"/>
      <c r="H5" s="259"/>
    </row>
    <row r="6" spans="1:8" ht="11.25" customHeight="1">
      <c r="A6" s="445"/>
      <c r="B6" s="445"/>
      <c r="H6" s="259"/>
    </row>
    <row r="7" spans="1:8" ht="11.25" customHeight="1">
      <c r="A7" s="445"/>
      <c r="B7" s="445"/>
      <c r="H7" s="259"/>
    </row>
    <row r="8" spans="1:9" ht="15.75">
      <c r="A8" s="14" t="s">
        <v>9</v>
      </c>
      <c r="H8" s="260"/>
      <c r="I8" s="256"/>
    </row>
    <row r="9" spans="1:9" ht="15.75">
      <c r="A9" s="14" t="s">
        <v>160</v>
      </c>
      <c r="H9" s="260"/>
      <c r="I9" s="256"/>
    </row>
    <row r="10" spans="1:9" ht="12.75">
      <c r="A10" s="261"/>
      <c r="B10" s="313"/>
      <c r="C10" s="261"/>
      <c r="I10" s="256"/>
    </row>
    <row r="11" spans="1:9" ht="29.25" customHeight="1">
      <c r="A11" s="63" t="s">
        <v>126</v>
      </c>
      <c r="B11" s="10" t="s">
        <v>94</v>
      </c>
      <c r="C11" s="10" t="s">
        <v>99</v>
      </c>
      <c r="D11" s="440" t="s">
        <v>128</v>
      </c>
      <c r="E11" s="441"/>
      <c r="F11" s="441"/>
      <c r="G11" s="441"/>
      <c r="H11" s="441"/>
      <c r="I11" s="371"/>
    </row>
    <row r="12" spans="1:9" ht="60" customHeight="1">
      <c r="A12" s="357"/>
      <c r="B12" s="358" t="s">
        <v>594</v>
      </c>
      <c r="C12" s="357"/>
      <c r="D12" s="359" t="s">
        <v>124</v>
      </c>
      <c r="E12" s="359" t="s">
        <v>125</v>
      </c>
      <c r="F12" s="359" t="s">
        <v>127</v>
      </c>
      <c r="G12" s="359" t="s">
        <v>113</v>
      </c>
      <c r="H12" s="366" t="s">
        <v>16</v>
      </c>
      <c r="I12" s="371"/>
    </row>
    <row r="13" spans="1:9" s="263" customFormat="1" ht="18" customHeight="1">
      <c r="A13" s="360" t="s">
        <v>8</v>
      </c>
      <c r="B13" s="361"/>
      <c r="C13" s="362"/>
      <c r="D13" s="363"/>
      <c r="E13" s="363"/>
      <c r="F13" s="364"/>
      <c r="G13" s="365"/>
      <c r="H13" s="367"/>
      <c r="I13" s="370"/>
    </row>
    <row r="14" spans="1:9" s="263" customFormat="1" ht="92.25" customHeight="1">
      <c r="A14" s="302" t="s">
        <v>636</v>
      </c>
      <c r="B14" s="303">
        <v>42452</v>
      </c>
      <c r="C14" s="321" t="s">
        <v>638</v>
      </c>
      <c r="D14" s="333" t="s">
        <v>744</v>
      </c>
      <c r="E14" s="333"/>
      <c r="F14" s="303">
        <v>42495</v>
      </c>
      <c r="G14" s="306">
        <f aca="true" t="shared" si="0" ref="G14:G25">+F14-B14</f>
        <v>43</v>
      </c>
      <c r="H14" s="368" t="s">
        <v>637</v>
      </c>
      <c r="I14" s="370"/>
    </row>
    <row r="15" spans="1:9" s="263" customFormat="1" ht="261" customHeight="1">
      <c r="A15" s="283" t="s">
        <v>630</v>
      </c>
      <c r="B15" s="284">
        <v>42424</v>
      </c>
      <c r="C15" s="374" t="s">
        <v>634</v>
      </c>
      <c r="D15" s="333" t="s">
        <v>744</v>
      </c>
      <c r="E15" s="5"/>
      <c r="F15" s="284">
        <v>42495</v>
      </c>
      <c r="G15" s="295">
        <f t="shared" si="0"/>
        <v>71</v>
      </c>
      <c r="H15" s="373" t="s">
        <v>635</v>
      </c>
      <c r="I15" s="370"/>
    </row>
    <row r="16" spans="1:9" s="263" customFormat="1" ht="49.5" customHeight="1">
      <c r="A16" s="372" t="s">
        <v>629</v>
      </c>
      <c r="B16" s="303">
        <v>42418</v>
      </c>
      <c r="C16" s="375" t="s">
        <v>633</v>
      </c>
      <c r="D16" s="333" t="s">
        <v>744</v>
      </c>
      <c r="E16" s="333"/>
      <c r="F16" s="303">
        <v>42495</v>
      </c>
      <c r="G16" s="306">
        <f t="shared" si="0"/>
        <v>77</v>
      </c>
      <c r="H16" s="368"/>
      <c r="I16" s="370"/>
    </row>
    <row r="17" spans="1:9" s="263" customFormat="1" ht="402.75" customHeight="1">
      <c r="A17" s="283" t="s">
        <v>627</v>
      </c>
      <c r="B17" s="284">
        <v>42401</v>
      </c>
      <c r="C17" s="266" t="s">
        <v>632</v>
      </c>
      <c r="D17" s="333" t="s">
        <v>744</v>
      </c>
      <c r="E17" s="5"/>
      <c r="F17" s="284">
        <v>42495</v>
      </c>
      <c r="G17" s="295">
        <f t="shared" si="0"/>
        <v>94</v>
      </c>
      <c r="H17" s="369" t="s">
        <v>628</v>
      </c>
      <c r="I17" s="370"/>
    </row>
    <row r="18" spans="1:9" s="263" customFormat="1" ht="256.5" customHeight="1">
      <c r="A18" s="302" t="s">
        <v>625</v>
      </c>
      <c r="B18" s="353">
        <v>42395</v>
      </c>
      <c r="C18" s="333" t="s">
        <v>631</v>
      </c>
      <c r="D18" s="333" t="s">
        <v>744</v>
      </c>
      <c r="E18" s="333"/>
      <c r="F18" s="353">
        <v>42432</v>
      </c>
      <c r="G18" s="306">
        <f t="shared" si="0"/>
        <v>37</v>
      </c>
      <c r="H18" s="368" t="s">
        <v>626</v>
      </c>
      <c r="I18" s="370"/>
    </row>
    <row r="19" spans="1:9" s="268" customFormat="1" ht="68.25" customHeight="1">
      <c r="A19" s="283" t="s">
        <v>622</v>
      </c>
      <c r="B19" s="345">
        <v>42396</v>
      </c>
      <c r="C19" s="5" t="s">
        <v>624</v>
      </c>
      <c r="D19" s="333" t="s">
        <v>744</v>
      </c>
      <c r="E19" s="5"/>
      <c r="F19" s="345">
        <v>42432</v>
      </c>
      <c r="G19" s="295">
        <f t="shared" si="0"/>
        <v>36</v>
      </c>
      <c r="H19" s="369" t="s">
        <v>34</v>
      </c>
      <c r="I19" s="308"/>
    </row>
    <row r="20" spans="1:9" s="263" customFormat="1" ht="74.25" customHeight="1">
      <c r="A20" s="302" t="s">
        <v>619</v>
      </c>
      <c r="B20" s="353">
        <v>42396</v>
      </c>
      <c r="C20" s="333" t="s">
        <v>620</v>
      </c>
      <c r="D20" s="333" t="s">
        <v>744</v>
      </c>
      <c r="E20" s="333"/>
      <c r="F20" s="353">
        <v>42432</v>
      </c>
      <c r="G20" s="306">
        <f t="shared" si="0"/>
        <v>36</v>
      </c>
      <c r="H20" s="368" t="s">
        <v>621</v>
      </c>
      <c r="I20" s="308"/>
    </row>
    <row r="21" spans="1:9" s="268" customFormat="1" ht="101.25" customHeight="1">
      <c r="A21" s="283" t="s">
        <v>618</v>
      </c>
      <c r="B21" s="345">
        <v>42396</v>
      </c>
      <c r="C21" s="5" t="s">
        <v>616</v>
      </c>
      <c r="E21" s="333" t="s">
        <v>744</v>
      </c>
      <c r="F21" s="345">
        <v>42432</v>
      </c>
      <c r="G21" s="295">
        <f t="shared" si="0"/>
        <v>36</v>
      </c>
      <c r="H21" s="369" t="s">
        <v>617</v>
      </c>
      <c r="I21" s="308"/>
    </row>
    <row r="22" spans="1:9" s="263" customFormat="1" ht="95.25" customHeight="1">
      <c r="A22" s="302" t="s">
        <v>642</v>
      </c>
      <c r="B22" s="353">
        <v>42396</v>
      </c>
      <c r="C22" s="333" t="s">
        <v>614</v>
      </c>
      <c r="D22" s="333" t="s">
        <v>744</v>
      </c>
      <c r="E22" s="333"/>
      <c r="F22" s="353">
        <v>42432</v>
      </c>
      <c r="G22" s="306">
        <f t="shared" si="0"/>
        <v>36</v>
      </c>
      <c r="H22" s="368" t="s">
        <v>615</v>
      </c>
      <c r="I22" s="308"/>
    </row>
    <row r="23" spans="1:9" s="268" customFormat="1" ht="82.5" customHeight="1">
      <c r="A23" s="283" t="s">
        <v>643</v>
      </c>
      <c r="B23" s="345">
        <v>42396</v>
      </c>
      <c r="C23" s="5" t="s">
        <v>612</v>
      </c>
      <c r="D23" s="333" t="s">
        <v>744</v>
      </c>
      <c r="E23" s="5"/>
      <c r="F23" s="345">
        <v>42432</v>
      </c>
      <c r="G23" s="295">
        <f t="shared" si="0"/>
        <v>36</v>
      </c>
      <c r="H23" s="5" t="s">
        <v>613</v>
      </c>
      <c r="I23" s="370"/>
    </row>
    <row r="24" spans="1:9" s="263" customFormat="1" ht="59.25" customHeight="1">
      <c r="A24" s="302" t="s">
        <v>640</v>
      </c>
      <c r="B24" s="353">
        <v>42396</v>
      </c>
      <c r="C24" s="319" t="s">
        <v>610</v>
      </c>
      <c r="D24" s="333" t="s">
        <v>744</v>
      </c>
      <c r="E24" s="333"/>
      <c r="F24" s="353">
        <v>42432</v>
      </c>
      <c r="G24" s="306">
        <f t="shared" si="0"/>
        <v>36</v>
      </c>
      <c r="H24" s="333" t="s">
        <v>611</v>
      </c>
      <c r="I24" s="308"/>
    </row>
    <row r="25" spans="1:9" s="268" customFormat="1" ht="75" customHeight="1">
      <c r="A25" s="283" t="s">
        <v>639</v>
      </c>
      <c r="B25" s="345">
        <v>42396</v>
      </c>
      <c r="C25" s="5" t="s">
        <v>609</v>
      </c>
      <c r="D25" s="333" t="s">
        <v>744</v>
      </c>
      <c r="E25" s="5"/>
      <c r="F25" s="345">
        <v>42432</v>
      </c>
      <c r="G25" s="295">
        <f t="shared" si="0"/>
        <v>36</v>
      </c>
      <c r="H25" s="5"/>
      <c r="I25" s="308"/>
    </row>
    <row r="26" spans="1:9" s="263" customFormat="1" ht="153">
      <c r="A26" s="302" t="s">
        <v>606</v>
      </c>
      <c r="B26" s="353">
        <v>42354</v>
      </c>
      <c r="C26" s="333" t="s">
        <v>607</v>
      </c>
      <c r="D26" s="333" t="s">
        <v>744</v>
      </c>
      <c r="E26" s="333"/>
      <c r="F26" s="353">
        <v>42432</v>
      </c>
      <c r="G26" s="306">
        <f aca="true" t="shared" si="1" ref="G26:G31">+F26-B26</f>
        <v>78</v>
      </c>
      <c r="H26" s="333" t="s">
        <v>608</v>
      </c>
      <c r="I26" s="308"/>
    </row>
    <row r="27" spans="1:9" s="263" customFormat="1" ht="66" customHeight="1">
      <c r="A27" s="343" t="s">
        <v>604</v>
      </c>
      <c r="B27" s="345">
        <v>42354</v>
      </c>
      <c r="C27" s="344" t="s">
        <v>605</v>
      </c>
      <c r="D27" s="333" t="s">
        <v>744</v>
      </c>
      <c r="E27" s="339"/>
      <c r="F27" s="345">
        <v>42432</v>
      </c>
      <c r="G27" s="295">
        <f t="shared" si="1"/>
        <v>78</v>
      </c>
      <c r="H27" s="347"/>
      <c r="I27" s="308"/>
    </row>
    <row r="28" spans="1:9" s="263" customFormat="1" ht="61.5" customHeight="1">
      <c r="A28" s="302" t="s">
        <v>602</v>
      </c>
      <c r="B28" s="353">
        <v>42354</v>
      </c>
      <c r="C28" s="354" t="s">
        <v>603</v>
      </c>
      <c r="D28" s="333" t="s">
        <v>744</v>
      </c>
      <c r="E28" s="355"/>
      <c r="F28" s="353">
        <v>42432</v>
      </c>
      <c r="G28" s="306">
        <f t="shared" si="1"/>
        <v>78</v>
      </c>
      <c r="H28" s="355"/>
      <c r="I28" s="308"/>
    </row>
    <row r="29" spans="1:9" s="263" customFormat="1" ht="70.5" customHeight="1">
      <c r="A29" s="283" t="s">
        <v>599</v>
      </c>
      <c r="B29" s="345">
        <v>42354</v>
      </c>
      <c r="C29" s="346" t="s">
        <v>598</v>
      </c>
      <c r="D29" s="333" t="s">
        <v>744</v>
      </c>
      <c r="E29" s="347"/>
      <c r="F29" s="345">
        <v>42432</v>
      </c>
      <c r="G29" s="295">
        <f t="shared" si="1"/>
        <v>78</v>
      </c>
      <c r="H29" s="347"/>
      <c r="I29" s="308"/>
    </row>
    <row r="30" spans="1:9" s="263" customFormat="1" ht="227.25" customHeight="1">
      <c r="A30" s="302" t="s">
        <v>601</v>
      </c>
      <c r="B30" s="356">
        <v>42354</v>
      </c>
      <c r="C30" s="354" t="s">
        <v>596</v>
      </c>
      <c r="D30" s="333" t="s">
        <v>744</v>
      </c>
      <c r="E30" s="355"/>
      <c r="F30" s="353">
        <v>42432</v>
      </c>
      <c r="G30" s="306">
        <f t="shared" si="1"/>
        <v>78</v>
      </c>
      <c r="H30" s="355" t="s">
        <v>597</v>
      </c>
      <c r="I30" s="308"/>
    </row>
    <row r="31" spans="1:9" s="263" customFormat="1" ht="86.25" customHeight="1">
      <c r="A31" s="340" t="s">
        <v>600</v>
      </c>
      <c r="B31" s="341">
        <v>42354</v>
      </c>
      <c r="C31" s="338" t="s">
        <v>595</v>
      </c>
      <c r="D31" s="333" t="s">
        <v>744</v>
      </c>
      <c r="E31" s="339"/>
      <c r="F31" s="342">
        <v>42432</v>
      </c>
      <c r="G31" s="295">
        <f t="shared" si="1"/>
        <v>78</v>
      </c>
      <c r="H31" s="339"/>
      <c r="I31" s="308"/>
    </row>
    <row r="32" spans="1:9" s="309" customFormat="1" ht="132" customHeight="1">
      <c r="A32" s="302" t="s">
        <v>591</v>
      </c>
      <c r="B32" s="320">
        <v>42333</v>
      </c>
      <c r="C32" s="321" t="s">
        <v>592</v>
      </c>
      <c r="D32" s="333" t="s">
        <v>744</v>
      </c>
      <c r="E32" s="322"/>
      <c r="F32" s="323">
        <v>42376</v>
      </c>
      <c r="G32" s="306">
        <f aca="true" t="shared" si="2" ref="G32:G48">+F32-B32</f>
        <v>43</v>
      </c>
      <c r="H32" s="322"/>
      <c r="I32" s="79"/>
    </row>
    <row r="33" spans="1:9" s="309" customFormat="1" ht="177" customHeight="1">
      <c r="A33" s="286" t="s">
        <v>588</v>
      </c>
      <c r="B33" s="284">
        <v>42333</v>
      </c>
      <c r="C33" s="287" t="s">
        <v>589</v>
      </c>
      <c r="D33" s="333" t="s">
        <v>744</v>
      </c>
      <c r="E33" s="285"/>
      <c r="F33" s="284">
        <v>42376</v>
      </c>
      <c r="G33" s="295">
        <f t="shared" si="2"/>
        <v>43</v>
      </c>
      <c r="H33" s="310" t="s">
        <v>590</v>
      </c>
      <c r="I33" s="79"/>
    </row>
    <row r="34" spans="1:9" s="263" customFormat="1" ht="132" customHeight="1">
      <c r="A34" s="302" t="s">
        <v>583</v>
      </c>
      <c r="B34" s="303">
        <v>42333</v>
      </c>
      <c r="C34" s="307" t="s">
        <v>586</v>
      </c>
      <c r="D34" s="333" t="s">
        <v>744</v>
      </c>
      <c r="E34" s="305"/>
      <c r="F34" s="303">
        <v>42376</v>
      </c>
      <c r="G34" s="306">
        <f t="shared" si="2"/>
        <v>43</v>
      </c>
      <c r="H34" s="307" t="s">
        <v>584</v>
      </c>
      <c r="I34" s="264"/>
    </row>
    <row r="35" spans="1:9" s="263" customFormat="1" ht="132" customHeight="1">
      <c r="A35" s="286" t="s">
        <v>581</v>
      </c>
      <c r="B35" s="284">
        <v>42333</v>
      </c>
      <c r="C35" s="289" t="s">
        <v>585</v>
      </c>
      <c r="D35" s="333" t="s">
        <v>744</v>
      </c>
      <c r="E35" s="285"/>
      <c r="F35" s="284">
        <v>42376</v>
      </c>
      <c r="G35" s="295">
        <f t="shared" si="2"/>
        <v>43</v>
      </c>
      <c r="H35" s="288" t="s">
        <v>587</v>
      </c>
      <c r="I35" s="264"/>
    </row>
    <row r="36" spans="1:9" s="263" customFormat="1" ht="69.75" customHeight="1">
      <c r="A36" s="302" t="s">
        <v>593</v>
      </c>
      <c r="B36" s="303">
        <v>42333</v>
      </c>
      <c r="C36" s="307" t="s">
        <v>582</v>
      </c>
      <c r="D36" s="333" t="s">
        <v>744</v>
      </c>
      <c r="E36" s="305"/>
      <c r="F36" s="303">
        <v>42376</v>
      </c>
      <c r="G36" s="306">
        <f t="shared" si="2"/>
        <v>43</v>
      </c>
      <c r="H36" s="307" t="s">
        <v>580</v>
      </c>
      <c r="I36" s="264"/>
    </row>
    <row r="37" spans="1:9" s="263" customFormat="1" ht="69.75" customHeight="1">
      <c r="A37" s="286" t="s">
        <v>578</v>
      </c>
      <c r="B37" s="284">
        <v>42333</v>
      </c>
      <c r="C37" s="289" t="s">
        <v>579</v>
      </c>
      <c r="D37" s="333" t="s">
        <v>744</v>
      </c>
      <c r="E37" s="285"/>
      <c r="F37" s="284">
        <v>42376</v>
      </c>
      <c r="G37" s="295">
        <f t="shared" si="2"/>
        <v>43</v>
      </c>
      <c r="H37" s="288"/>
      <c r="I37" s="264"/>
    </row>
    <row r="38" spans="1:9" s="263" customFormat="1" ht="91.5" customHeight="1">
      <c r="A38" s="302" t="s">
        <v>574</v>
      </c>
      <c r="B38" s="303">
        <v>42305</v>
      </c>
      <c r="C38" s="307" t="s">
        <v>576</v>
      </c>
      <c r="D38" s="333" t="s">
        <v>744</v>
      </c>
      <c r="E38" s="305"/>
      <c r="F38" s="303">
        <v>42376</v>
      </c>
      <c r="G38" s="306">
        <f t="shared" si="2"/>
        <v>71</v>
      </c>
      <c r="H38" s="307" t="s">
        <v>577</v>
      </c>
      <c r="I38" s="264"/>
    </row>
    <row r="39" spans="1:9" s="263" customFormat="1" ht="69.75" customHeight="1">
      <c r="A39" s="283" t="s">
        <v>573</v>
      </c>
      <c r="B39" s="284">
        <v>42305</v>
      </c>
      <c r="C39" s="289" t="s">
        <v>575</v>
      </c>
      <c r="D39" s="333" t="s">
        <v>744</v>
      </c>
      <c r="E39" s="285"/>
      <c r="F39" s="284">
        <v>42376</v>
      </c>
      <c r="G39" s="295">
        <f t="shared" si="2"/>
        <v>71</v>
      </c>
      <c r="H39" s="288"/>
      <c r="I39" s="264"/>
    </row>
    <row r="40" spans="1:9" s="263" customFormat="1" ht="63.75">
      <c r="A40" s="302" t="s">
        <v>572</v>
      </c>
      <c r="B40" s="303">
        <v>42305</v>
      </c>
      <c r="C40" s="319" t="s">
        <v>623</v>
      </c>
      <c r="D40" s="333" t="s">
        <v>744</v>
      </c>
      <c r="E40" s="305"/>
      <c r="F40" s="303">
        <v>42376</v>
      </c>
      <c r="G40" s="306">
        <f t="shared" si="2"/>
        <v>71</v>
      </c>
      <c r="H40" s="319" t="s">
        <v>34</v>
      </c>
      <c r="I40" s="264"/>
    </row>
    <row r="41" spans="1:9" s="263" customFormat="1" ht="60.75" customHeight="1">
      <c r="A41" s="283" t="s">
        <v>571</v>
      </c>
      <c r="B41" s="284">
        <v>42305</v>
      </c>
      <c r="C41" s="287" t="s">
        <v>570</v>
      </c>
      <c r="D41" s="333" t="s">
        <v>744</v>
      </c>
      <c r="E41" s="285"/>
      <c r="F41" s="284">
        <v>42376</v>
      </c>
      <c r="G41" s="295">
        <f t="shared" si="2"/>
        <v>71</v>
      </c>
      <c r="H41" s="278" t="s">
        <v>34</v>
      </c>
      <c r="I41" s="264"/>
    </row>
    <row r="42" spans="1:9" s="263" customFormat="1" ht="69.75" customHeight="1">
      <c r="A42" s="302" t="s">
        <v>567</v>
      </c>
      <c r="B42" s="303">
        <v>42305</v>
      </c>
      <c r="C42" s="304" t="s">
        <v>568</v>
      </c>
      <c r="D42" s="333" t="s">
        <v>744</v>
      </c>
      <c r="E42" s="305"/>
      <c r="F42" s="303">
        <v>42376</v>
      </c>
      <c r="G42" s="306">
        <f t="shared" si="2"/>
        <v>71</v>
      </c>
      <c r="H42" s="307" t="s">
        <v>569</v>
      </c>
      <c r="I42" s="264"/>
    </row>
    <row r="43" spans="1:9" s="263" customFormat="1" ht="178.5">
      <c r="A43" s="279" t="s">
        <v>644</v>
      </c>
      <c r="B43" s="290">
        <v>42284</v>
      </c>
      <c r="C43" s="282" t="s">
        <v>562</v>
      </c>
      <c r="D43" s="333" t="s">
        <v>744</v>
      </c>
      <c r="E43" s="34"/>
      <c r="F43" s="290">
        <v>42376</v>
      </c>
      <c r="G43" s="296">
        <f t="shared" si="2"/>
        <v>92</v>
      </c>
      <c r="H43" s="281" t="s">
        <v>566</v>
      </c>
      <c r="I43" s="264"/>
    </row>
    <row r="44" spans="1:9" s="268" customFormat="1" ht="138" customHeight="1">
      <c r="A44" s="332" t="s">
        <v>641</v>
      </c>
      <c r="B44" s="335">
        <v>42270</v>
      </c>
      <c r="C44" s="319" t="s">
        <v>558</v>
      </c>
      <c r="D44" s="333" t="s">
        <v>744</v>
      </c>
      <c r="E44" s="331"/>
      <c r="F44" s="335">
        <v>42313</v>
      </c>
      <c r="G44" s="306">
        <f t="shared" si="2"/>
        <v>43</v>
      </c>
      <c r="H44" s="336" t="s">
        <v>35</v>
      </c>
      <c r="I44" s="264"/>
    </row>
    <row r="45" spans="1:9" s="268" customFormat="1" ht="55.5" customHeight="1">
      <c r="A45" s="277" t="s">
        <v>645</v>
      </c>
      <c r="B45" s="284">
        <v>42270</v>
      </c>
      <c r="C45" s="5" t="s">
        <v>560</v>
      </c>
      <c r="D45" s="333" t="s">
        <v>744</v>
      </c>
      <c r="E45" s="5"/>
      <c r="F45" s="335">
        <v>42313</v>
      </c>
      <c r="G45" s="297">
        <f t="shared" si="2"/>
        <v>43</v>
      </c>
      <c r="H45" s="278" t="s">
        <v>34</v>
      </c>
      <c r="I45" s="264"/>
    </row>
    <row r="46" spans="1:9" s="270" customFormat="1" ht="61.5" customHeight="1">
      <c r="A46" s="332" t="s">
        <v>646</v>
      </c>
      <c r="B46" s="303">
        <v>42247</v>
      </c>
      <c r="C46" s="333" t="s">
        <v>559</v>
      </c>
      <c r="D46" s="333" t="s">
        <v>744</v>
      </c>
      <c r="E46" s="333"/>
      <c r="F46" s="335">
        <v>42313</v>
      </c>
      <c r="G46" s="327">
        <f t="shared" si="2"/>
        <v>66</v>
      </c>
      <c r="H46" s="319" t="s">
        <v>34</v>
      </c>
      <c r="I46" s="269"/>
    </row>
    <row r="47" spans="1:9" s="268" customFormat="1" ht="42.75" customHeight="1">
      <c r="A47" s="277" t="s">
        <v>647</v>
      </c>
      <c r="B47" s="284">
        <v>42247</v>
      </c>
      <c r="C47" s="278" t="s">
        <v>563</v>
      </c>
      <c r="D47" s="333" t="s">
        <v>744</v>
      </c>
      <c r="E47" s="79"/>
      <c r="F47" s="335">
        <v>42313</v>
      </c>
      <c r="G47" s="298">
        <f t="shared" si="2"/>
        <v>66</v>
      </c>
      <c r="H47" s="79"/>
      <c r="I47" s="264"/>
    </row>
    <row r="48" spans="1:9" s="268" customFormat="1" ht="279.75" customHeight="1">
      <c r="A48" s="332" t="s">
        <v>648</v>
      </c>
      <c r="B48" s="303">
        <v>42247</v>
      </c>
      <c r="C48" s="319" t="s">
        <v>564</v>
      </c>
      <c r="D48" s="333" t="s">
        <v>744</v>
      </c>
      <c r="E48" s="333"/>
      <c r="F48" s="335">
        <v>42313</v>
      </c>
      <c r="G48" s="327">
        <f t="shared" si="2"/>
        <v>66</v>
      </c>
      <c r="H48" s="336" t="s">
        <v>33</v>
      </c>
      <c r="I48" s="264"/>
    </row>
    <row r="49" spans="1:9" s="263" customFormat="1" ht="81.75" customHeight="1">
      <c r="A49" s="274" t="s">
        <v>649</v>
      </c>
      <c r="B49" s="284">
        <v>42216</v>
      </c>
      <c r="C49" s="5" t="s">
        <v>565</v>
      </c>
      <c r="D49" s="333" t="s">
        <v>744</v>
      </c>
      <c r="E49" s="272"/>
      <c r="F49" s="291">
        <v>42250</v>
      </c>
      <c r="G49" s="297">
        <f aca="true" t="shared" si="3" ref="G49:G56">+F49-B49</f>
        <v>34</v>
      </c>
      <c r="H49" s="275" t="s">
        <v>30</v>
      </c>
      <c r="I49" s="264"/>
    </row>
    <row r="50" spans="1:9" s="263" customFormat="1" ht="124.5" customHeight="1">
      <c r="A50" s="324" t="s">
        <v>650</v>
      </c>
      <c r="B50" s="303">
        <v>42216</v>
      </c>
      <c r="C50" s="329" t="s">
        <v>561</v>
      </c>
      <c r="D50" s="333" t="s">
        <v>744</v>
      </c>
      <c r="E50" s="326"/>
      <c r="F50" s="291">
        <v>42250</v>
      </c>
      <c r="G50" s="327">
        <f t="shared" si="3"/>
        <v>34</v>
      </c>
      <c r="H50" s="319" t="s">
        <v>34</v>
      </c>
      <c r="I50" s="264"/>
    </row>
    <row r="51" spans="1:9" s="263" customFormat="1" ht="69.75" customHeight="1">
      <c r="A51" s="274" t="s">
        <v>651</v>
      </c>
      <c r="B51" s="284">
        <v>42216</v>
      </c>
      <c r="C51" s="275" t="s">
        <v>28</v>
      </c>
      <c r="D51" s="333" t="s">
        <v>744</v>
      </c>
      <c r="E51" s="272"/>
      <c r="F51" s="291">
        <v>42250</v>
      </c>
      <c r="G51" s="297">
        <f t="shared" si="3"/>
        <v>34</v>
      </c>
      <c r="H51" s="275" t="s">
        <v>29</v>
      </c>
      <c r="I51" s="264"/>
    </row>
    <row r="52" spans="1:9" s="263" customFormat="1" ht="75" customHeight="1">
      <c r="A52" s="324" t="s">
        <v>652</v>
      </c>
      <c r="B52" s="303">
        <v>42216</v>
      </c>
      <c r="C52" s="325" t="s">
        <v>27</v>
      </c>
      <c r="D52" s="333" t="s">
        <v>744</v>
      </c>
      <c r="E52" s="326"/>
      <c r="F52" s="291">
        <v>42250</v>
      </c>
      <c r="G52" s="327">
        <f t="shared" si="3"/>
        <v>34</v>
      </c>
      <c r="H52" s="328"/>
      <c r="I52" s="264"/>
    </row>
    <row r="53" spans="1:9" s="263" customFormat="1" ht="108" customHeight="1">
      <c r="A53" s="274" t="s">
        <v>653</v>
      </c>
      <c r="B53" s="284">
        <v>42216</v>
      </c>
      <c r="C53" s="273" t="s">
        <v>31</v>
      </c>
      <c r="D53" s="333" t="s">
        <v>744</v>
      </c>
      <c r="E53" s="272"/>
      <c r="F53" s="291">
        <v>42250</v>
      </c>
      <c r="G53" s="297">
        <f t="shared" si="3"/>
        <v>34</v>
      </c>
      <c r="H53" s="276" t="s">
        <v>26</v>
      </c>
      <c r="I53" s="264"/>
    </row>
    <row r="54" spans="1:9" s="263" customFormat="1" ht="95.25" customHeight="1">
      <c r="A54" s="324" t="s">
        <v>654</v>
      </c>
      <c r="B54" s="303">
        <v>42216</v>
      </c>
      <c r="C54" s="330" t="s">
        <v>32</v>
      </c>
      <c r="D54" s="333" t="s">
        <v>744</v>
      </c>
      <c r="E54" s="326"/>
      <c r="F54" s="291">
        <v>42250</v>
      </c>
      <c r="G54" s="327">
        <f t="shared" si="3"/>
        <v>34</v>
      </c>
      <c r="H54" s="331" t="s">
        <v>25</v>
      </c>
      <c r="I54" s="264"/>
    </row>
    <row r="55" spans="1:9" s="270" customFormat="1" ht="145.5" customHeight="1">
      <c r="A55" s="274" t="s">
        <v>655</v>
      </c>
      <c r="B55" s="284">
        <v>42216</v>
      </c>
      <c r="C55" s="276" t="s">
        <v>23</v>
      </c>
      <c r="D55" s="333" t="s">
        <v>744</v>
      </c>
      <c r="E55" s="5"/>
      <c r="F55" s="291">
        <v>42250</v>
      </c>
      <c r="G55" s="299">
        <f t="shared" si="3"/>
        <v>34</v>
      </c>
      <c r="H55" s="276" t="s">
        <v>24</v>
      </c>
      <c r="I55" s="269"/>
    </row>
    <row r="56" spans="1:9" s="263" customFormat="1" ht="69" customHeight="1">
      <c r="A56" s="332" t="s">
        <v>656</v>
      </c>
      <c r="B56" s="303">
        <v>42185</v>
      </c>
      <c r="C56" s="333" t="s">
        <v>21</v>
      </c>
      <c r="D56" s="333" t="s">
        <v>744</v>
      </c>
      <c r="E56" s="333"/>
      <c r="F56" s="291">
        <v>42250</v>
      </c>
      <c r="G56" s="334">
        <f t="shared" si="3"/>
        <v>65</v>
      </c>
      <c r="H56" s="333" t="s">
        <v>10</v>
      </c>
      <c r="I56" s="264"/>
    </row>
    <row r="57" spans="1:9" s="267" customFormat="1" ht="68.25" customHeight="1">
      <c r="A57" s="271" t="s">
        <v>657</v>
      </c>
      <c r="B57" s="284">
        <v>42185</v>
      </c>
      <c r="C57" s="266" t="s">
        <v>19</v>
      </c>
      <c r="D57" s="333" t="s">
        <v>744</v>
      </c>
      <c r="E57" s="5"/>
      <c r="F57" s="291">
        <v>42250</v>
      </c>
      <c r="G57" s="299">
        <f>+F57-B57</f>
        <v>65</v>
      </c>
      <c r="H57" s="266" t="s">
        <v>18</v>
      </c>
      <c r="I57" s="264"/>
    </row>
    <row r="58" spans="1:9" s="263" customFormat="1" ht="201" customHeight="1">
      <c r="A58" s="332" t="s">
        <v>658</v>
      </c>
      <c r="B58" s="303">
        <v>42185</v>
      </c>
      <c r="C58" s="319" t="s">
        <v>13</v>
      </c>
      <c r="D58" s="333" t="s">
        <v>744</v>
      </c>
      <c r="E58" s="333"/>
      <c r="F58" s="291">
        <v>42250</v>
      </c>
      <c r="G58" s="334">
        <f>+F58-B58</f>
        <v>65</v>
      </c>
      <c r="H58" s="333" t="s">
        <v>22</v>
      </c>
      <c r="I58" s="264"/>
    </row>
    <row r="59" spans="1:9" s="267" customFormat="1" ht="59.25" customHeight="1">
      <c r="A59" s="271" t="s">
        <v>659</v>
      </c>
      <c r="B59" s="284">
        <v>42185</v>
      </c>
      <c r="C59" s="266" t="s">
        <v>20</v>
      </c>
      <c r="D59" s="333" t="s">
        <v>744</v>
      </c>
      <c r="E59" s="5"/>
      <c r="F59" s="291">
        <v>42250</v>
      </c>
      <c r="G59" s="299">
        <f>+F59-B59</f>
        <v>65</v>
      </c>
      <c r="H59" s="5"/>
      <c r="I59" s="264"/>
    </row>
    <row r="60" spans="1:9" s="268" customFormat="1" ht="191.25" customHeight="1">
      <c r="A60" s="332" t="s">
        <v>660</v>
      </c>
      <c r="B60" s="303">
        <v>42185</v>
      </c>
      <c r="C60" s="319" t="s">
        <v>14</v>
      </c>
      <c r="D60" s="333" t="s">
        <v>744</v>
      </c>
      <c r="E60" s="333"/>
      <c r="F60" s="291">
        <v>42250</v>
      </c>
      <c r="G60" s="334">
        <f>+F60-B60</f>
        <v>65</v>
      </c>
      <c r="H60" s="319" t="s">
        <v>11</v>
      </c>
      <c r="I60" s="264"/>
    </row>
    <row r="61" spans="1:9" s="267" customFormat="1" ht="241.5" customHeight="1">
      <c r="A61" s="271" t="s">
        <v>661</v>
      </c>
      <c r="B61" s="284">
        <v>42185</v>
      </c>
      <c r="C61" s="266" t="s">
        <v>15</v>
      </c>
      <c r="D61" s="333" t="s">
        <v>744</v>
      </c>
      <c r="E61" s="5"/>
      <c r="F61" s="291">
        <v>42250</v>
      </c>
      <c r="G61" s="299">
        <f>+F61-B61</f>
        <v>65</v>
      </c>
      <c r="H61" s="266" t="s">
        <v>17</v>
      </c>
      <c r="I61" s="264"/>
    </row>
    <row r="62" spans="1:9" s="265" customFormat="1" ht="17.25" customHeight="1">
      <c r="A62" s="235"/>
      <c r="B62" s="314"/>
      <c r="C62" s="187"/>
      <c r="D62" s="253">
        <f>COUNTIF(D14:D61,"X")</f>
        <v>47</v>
      </c>
      <c r="E62" s="253">
        <f>COUNTIF(E14:E61,"x")</f>
        <v>1</v>
      </c>
      <c r="F62" s="317"/>
      <c r="G62" s="300"/>
      <c r="H62" s="83"/>
      <c r="I62" s="262"/>
    </row>
    <row r="63" spans="1:9" s="265" customFormat="1" ht="39.75" customHeight="1">
      <c r="A63" s="235"/>
      <c r="B63" s="315"/>
      <c r="C63" s="237"/>
      <c r="D63" s="46" t="s">
        <v>97</v>
      </c>
      <c r="E63" s="46" t="s">
        <v>98</v>
      </c>
      <c r="F63" s="318" t="s">
        <v>96</v>
      </c>
      <c r="G63" s="85" t="s">
        <v>414</v>
      </c>
      <c r="H63" s="34"/>
      <c r="I63" s="262"/>
    </row>
    <row r="64" spans="1:9" s="254" customFormat="1" ht="23.25" customHeight="1" thickBot="1">
      <c r="A64" s="78" t="s">
        <v>7</v>
      </c>
      <c r="B64" s="316"/>
      <c r="C64" s="53"/>
      <c r="D64" s="87">
        <f>D62/48</f>
        <v>0.9791666666666666</v>
      </c>
      <c r="E64" s="87">
        <f>E62/48</f>
        <v>0.020833333333333332</v>
      </c>
      <c r="F64" s="292"/>
      <c r="G64" s="301">
        <f>AVERAGE(G14:G61)</f>
        <v>55.395833333333336</v>
      </c>
      <c r="H64" s="56"/>
      <c r="I64" s="262"/>
    </row>
  </sheetData>
  <sheetProtection/>
  <mergeCells count="2">
    <mergeCell ref="D11:H11"/>
    <mergeCell ref="A2:B7"/>
  </mergeCells>
  <hyperlinks>
    <hyperlink ref="A58" r:id="rId1" display="Vedolizumab for treating moderately to severely active ulcerative colitis"/>
    <hyperlink ref="A60" r:id="rId2" display="Ustekinumab for treating active psoriatic arthritis (rapid review of technology appraisal guidance 313)"/>
    <hyperlink ref="A61" r:id="rId3" display="Omalizumab for previously treated chronic spontaneous urticaria (TA339)"/>
    <hyperlink ref="A56" r:id="rId4" display="Ofatumumab in combination with chlorambucil or bendamustine for untreated chronic lymphocytic leukaemia (TA344)"/>
    <hyperlink ref="A57" r:id="rId5" display="Obinutuzumab in combination with chlorambucil for untreated chronic lymphocytic leukaemia (TA343)"/>
    <hyperlink ref="A59" r:id="rId6" display="Apixaban for the treatment and secondary prevention of deep vein thrombosis and/or pulmonary embolism (TA341)"/>
    <hyperlink ref="A55" r:id="rId7" display="Secukinumab for treating moderate to severe plaque psoriasis (TA350)"/>
    <hyperlink ref="A54" r:id="rId8" display="Nintedanib for previously treated locally advanced, metastatic, or locally recurrent non‑small‑cell lung cancer (TA347)"/>
    <hyperlink ref="A53" r:id="rId9" display="Naloxegol for treating opioid‑induced constipation (TA345)"/>
    <hyperlink ref="A52" r:id="rId10" display="Everolimus for preventing organ rejection in liver transplantation (TA348)"/>
    <hyperlink ref="A51" r:id="rId11" display="Dexamethasone intravitreal implant for treating diabetic macular oedema (TA349)"/>
    <hyperlink ref="A50" r:id="rId12" display="Cangrelor for reducing atherothrombotic events in people undergoing percutaneous coronary intervention or awaiting surgery requiring interruption of anti‑platelet therapy (TA351)"/>
    <hyperlink ref="A49" r:id="rId13" display="Aflibercept for treating diabetic macular oedema (TA346)"/>
    <hyperlink ref="A48" r:id="rId14" display="Vedolizumab for treating moderately to severely active Crohn's disease after prior therapy"/>
    <hyperlink ref="A47" r:id="rId15" display="Edoxaban for treating and for preventing deep vein thrombosis and pulmonary embolism"/>
    <hyperlink ref="A46" r:id="rId16" display="Bevacizumab for treating relapsed, platinum‑resistant epithelial ovarian, fallopian tube or primary peritoneal cancer"/>
    <hyperlink ref="A45" r:id="rId17" display="Ruxolitinib for treating polycythaemia vera"/>
    <hyperlink ref="A44" r:id="rId18" display="Edoxaban for preventing stroke and systemic embolism in people with non‑valvular atrial fibrillation"/>
    <hyperlink ref="A43" r:id="rId19" display="Pembrolizumab for treating advanced melanoma after disease progression with ipilimumab"/>
    <hyperlink ref="A42" r:id="rId20" display="Tolvaptan for treating autosomal dominant polycystic kidney disease [TA358]"/>
    <hyperlink ref="A41" r:id="rId21" display="http://www.nice.org.uk/guidance/ta361"/>
    <hyperlink ref="A40" r:id="rId22" display="Paclitaxel as albumin-bound nanoparticles with carboplatin for untreated non-small-cell lung cancer [TA362]"/>
    <hyperlink ref="A39" r:id="rId23" display="Paclitaxel as albumin-bound nanoparticles in combination with gemcitabine for previously untreated metastatic pancreatic cancer "/>
    <hyperlink ref="A37" r:id="rId24" display="Vortioxetine for treating major depressive episodes [TA367]"/>
    <hyperlink ref="A36" r:id="rId25" display="http://www.nice.org.uk/guidance/ta366"/>
    <hyperlink ref="A35" r:id="rId26" display="Ombitasvir–paritaprevir–ritonavir with or without dasabuvir for treating chronic hepatitis C [TA365]"/>
    <hyperlink ref="A34" r:id="rId27" display="Ledipasvir–sofosbuvir for treating chronic hepatitis C  [TA363]"/>
    <hyperlink ref="A33" r:id="rId28" display="Daclatasvir for treating chronic hepatitis C [TA364]"/>
    <hyperlink ref="A32" r:id="rId29" display="Apremilast for treating moderate to severe plaque psoriasis [TA368] "/>
    <hyperlink ref="A38" r:id="rId30" display="http://www.nice.org.uk/guidance/ta359"/>
    <hyperlink ref="A31" r:id="rId31" display="Trastuzumab emtansine for treating HER2-positive, unresectable locally advanced or metastatic breast cancer after treatment with trastuzumab and a taxane"/>
    <hyperlink ref="A30" r:id="rId32" display="http://www.nice.org.uk/guidance/ta374/evidence"/>
    <hyperlink ref="A29" r:id="rId33" display="http://www.nice.org.uk/guidance/ta369"/>
    <hyperlink ref="A28" r:id="rId34" display="Bortezomib for previously untreated mantle cell lymphoma [TA370]"/>
    <hyperlink ref="A27" r:id="rId35" display="Apremilast for treating active psoriatic arthritis [TA372]"/>
    <hyperlink ref="A26" r:id="rId36" display="Abatacept, adalimumab, etanercept and tocilizumab for treating juvenile idiopathic arthritis  [TA373]"/>
    <hyperlink ref="A25" r:id="rId37" display="http://www.nice.org.uk/guidance/ta378"/>
    <hyperlink ref="A24" r:id="rId38" display="http://www.nice.org.uk/guidance/ta376"/>
    <hyperlink ref="A22" r:id="rId39" display="http://www.nice.org.uk/guidance/ta381"/>
    <hyperlink ref="A21" r:id="rId40" display="http://www.nice.org.uk/guidance/ta379"/>
    <hyperlink ref="A20" r:id="rId41" display="Enzalutamide for treating metastatic hormone-relapsed prostate cancer before chemotherapy is indicated [TA377]"/>
    <hyperlink ref="A19" r:id="rId42" display="Eltrombopag for treating severe aplastic anaemia refractory to immunosuppressive therapy (terminated appraisal) [TA382]"/>
    <hyperlink ref="A18" r:id="rId43" display="Adalimumab, etanercept, infliximab, certolizumab pegol, golimumab, tocilizumab and abatacept for rheumatoid arthritis not previously treated with DMARDs or after conventional DMARDs only have failed [TA375]"/>
    <hyperlink ref="A17" r:id="rId44" display="TNF-alpha inhibitors for ankylosing spondylitis and non-radiographic axial spondyloarthritis [TA383]"/>
    <hyperlink ref="A16" r:id="rId45" display="Nivolumab for treating advanced (unresectable or metastatic) melanoma [TA384]"/>
    <hyperlink ref="A15" r:id="rId46" display="Ezetimibe for treating primary heterozygous-familial and non-familial hypercholesterolaemia [TA385]"/>
    <hyperlink ref="A14" r:id="rId47" display="https://www.nice.org.uk/guidance/ta386"/>
  </hyperlinks>
  <printOptions/>
  <pageMargins left="0.6299212598425197" right="0.6299212598425197" top="0.984251968503937" bottom="0.984251968503937" header="0.5118110236220472" footer="0.5118110236220472"/>
  <pageSetup fitToHeight="3" fitToWidth="1" horizontalDpi="600" verticalDpi="600" orientation="landscape" scale="68" r:id="rId49"/>
  <drawing r:id="rId48"/>
</worksheet>
</file>

<file path=xl/worksheets/sheet4.xml><?xml version="1.0" encoding="utf-8"?>
<worksheet xmlns="http://schemas.openxmlformats.org/spreadsheetml/2006/main" xmlns:r="http://schemas.openxmlformats.org/officeDocument/2006/relationships">
  <sheetPr>
    <pageSetUpPr fitToPage="1"/>
  </sheetPr>
  <dimension ref="A1:IV44"/>
  <sheetViews>
    <sheetView zoomScale="80" zoomScaleNormal="80" zoomScalePageLayoutView="0" workbookViewId="0" topLeftCell="A38">
      <selection activeCell="E41" sqref="E41"/>
    </sheetView>
  </sheetViews>
  <sheetFormatPr defaultColWidth="0" defaultRowHeight="12.75"/>
  <cols>
    <col min="1" max="1" width="36.28125" style="0" customWidth="1"/>
    <col min="2" max="2" width="13.140625" style="0" customWidth="1"/>
    <col min="3" max="3" width="42.7109375" style="0" customWidth="1"/>
    <col min="4" max="5" width="10.7109375" style="0" customWidth="1"/>
    <col min="6" max="6" width="12.00390625" style="0" customWidth="1"/>
    <col min="7" max="7" width="11.8515625" style="0" customWidth="1"/>
    <col min="8" max="8" width="40.7109375" style="0" customWidth="1"/>
    <col min="9" max="9" width="3.421875" style="0" customWidth="1"/>
    <col min="10" max="16384" width="0" style="0" hidden="1" customWidth="1"/>
  </cols>
  <sheetData>
    <row r="1" spans="1:8" s="16" customFormat="1" ht="18.75">
      <c r="A1" s="17"/>
      <c r="B1" s="17"/>
      <c r="C1" s="18" t="s">
        <v>70</v>
      </c>
      <c r="D1" s="17"/>
      <c r="E1" s="17"/>
      <c r="F1" s="17"/>
      <c r="G1" s="17"/>
      <c r="H1" s="17"/>
    </row>
    <row r="2" ht="12.75">
      <c r="I2" s="158"/>
    </row>
    <row r="3" s="12" customFormat="1" ht="18">
      <c r="H3" s="121" t="s">
        <v>48</v>
      </c>
    </row>
    <row r="4" spans="2:8" ht="18">
      <c r="B4" s="12"/>
      <c r="H4" s="73" t="s">
        <v>47</v>
      </c>
    </row>
    <row r="5" ht="11.25" customHeight="1">
      <c r="H5" s="15"/>
    </row>
    <row r="6" ht="11.25" customHeight="1">
      <c r="H6" s="15"/>
    </row>
    <row r="7" spans="1:8" ht="15">
      <c r="A7" s="14" t="s">
        <v>9</v>
      </c>
      <c r="H7" s="13"/>
    </row>
    <row r="8" spans="1:8" ht="15">
      <c r="A8" s="14" t="s">
        <v>160</v>
      </c>
      <c r="H8" s="13"/>
    </row>
    <row r="9" spans="1:3" ht="12.75">
      <c r="A9" s="11"/>
      <c r="B9" s="11"/>
      <c r="C9" s="11"/>
    </row>
    <row r="10" spans="1:8" ht="29.25" customHeight="1">
      <c r="A10" s="63" t="s">
        <v>126</v>
      </c>
      <c r="B10" s="10" t="s">
        <v>94</v>
      </c>
      <c r="C10" s="10" t="s">
        <v>99</v>
      </c>
      <c r="D10" s="440" t="s">
        <v>128</v>
      </c>
      <c r="E10" s="441"/>
      <c r="F10" s="441"/>
      <c r="G10" s="441"/>
      <c r="H10" s="442"/>
    </row>
    <row r="11" spans="1:8" ht="63.75" thickBot="1">
      <c r="A11" s="59"/>
      <c r="B11" s="337" t="s">
        <v>594</v>
      </c>
      <c r="C11" s="59"/>
      <c r="D11" s="60" t="s">
        <v>124</v>
      </c>
      <c r="E11" s="60" t="s">
        <v>125</v>
      </c>
      <c r="F11" s="60" t="s">
        <v>127</v>
      </c>
      <c r="G11" s="60" t="s">
        <v>113</v>
      </c>
      <c r="H11" s="60" t="s">
        <v>114</v>
      </c>
    </row>
    <row r="12" spans="1:9" s="40" customFormat="1" ht="24" customHeight="1">
      <c r="A12" s="72" t="s">
        <v>313</v>
      </c>
      <c r="B12" s="57"/>
      <c r="C12" s="58"/>
      <c r="D12" s="39"/>
      <c r="E12" s="39"/>
      <c r="F12" s="39"/>
      <c r="G12" s="39"/>
      <c r="H12" s="39"/>
      <c r="I12" s="35"/>
    </row>
    <row r="13" spans="1:256" s="40" customFormat="1" ht="39.75" customHeight="1">
      <c r="A13" s="234" t="s">
        <v>5</v>
      </c>
      <c r="B13" s="178">
        <v>42094</v>
      </c>
      <c r="C13" s="218" t="s">
        <v>6</v>
      </c>
      <c r="D13" s="241" t="s">
        <v>744</v>
      </c>
      <c r="E13" s="241"/>
      <c r="F13" s="242">
        <v>42187</v>
      </c>
      <c r="G13" s="243">
        <f>+F13-B13</f>
        <v>93</v>
      </c>
      <c r="H13" s="177"/>
      <c r="I13" s="234"/>
      <c r="J13" s="178">
        <v>42094</v>
      </c>
      <c r="K13" s="244" t="s">
        <v>2</v>
      </c>
      <c r="L13" s="241"/>
      <c r="M13" s="241"/>
      <c r="N13" s="242">
        <v>42185</v>
      </c>
      <c r="O13" s="243">
        <f>+N13-J13</f>
        <v>91</v>
      </c>
      <c r="P13" s="177"/>
      <c r="Q13" s="234" t="s">
        <v>1</v>
      </c>
      <c r="R13" s="178">
        <v>42094</v>
      </c>
      <c r="S13" s="244" t="s">
        <v>2</v>
      </c>
      <c r="T13" s="241"/>
      <c r="U13" s="241"/>
      <c r="V13" s="242">
        <v>42185</v>
      </c>
      <c r="W13" s="243">
        <f>+V13-R13</f>
        <v>91</v>
      </c>
      <c r="X13" s="177"/>
      <c r="Y13" s="234" t="s">
        <v>1</v>
      </c>
      <c r="Z13" s="178">
        <v>42094</v>
      </c>
      <c r="AA13" s="244" t="s">
        <v>2</v>
      </c>
      <c r="AB13" s="241"/>
      <c r="AC13" s="241"/>
      <c r="AD13" s="242">
        <v>42185</v>
      </c>
      <c r="AE13" s="243">
        <f>+AD13-Z13</f>
        <v>91</v>
      </c>
      <c r="AF13" s="177"/>
      <c r="AG13" s="234" t="s">
        <v>1</v>
      </c>
      <c r="AH13" s="178">
        <v>42094</v>
      </c>
      <c r="AI13" s="244" t="s">
        <v>2</v>
      </c>
      <c r="AJ13" s="241"/>
      <c r="AK13" s="241"/>
      <c r="AL13" s="242">
        <v>42185</v>
      </c>
      <c r="AM13" s="243">
        <f>+AL13-AH13</f>
        <v>91</v>
      </c>
      <c r="AN13" s="177"/>
      <c r="AO13" s="234" t="s">
        <v>1</v>
      </c>
      <c r="AP13" s="178">
        <v>42094</v>
      </c>
      <c r="AQ13" s="244" t="s">
        <v>2</v>
      </c>
      <c r="AR13" s="241"/>
      <c r="AS13" s="241"/>
      <c r="AT13" s="242">
        <v>42185</v>
      </c>
      <c r="AU13" s="243">
        <f>+AT13-AP13</f>
        <v>91</v>
      </c>
      <c r="AV13" s="177"/>
      <c r="AW13" s="234" t="s">
        <v>1</v>
      </c>
      <c r="AX13" s="178">
        <v>42094</v>
      </c>
      <c r="AY13" s="244" t="s">
        <v>2</v>
      </c>
      <c r="AZ13" s="241"/>
      <c r="BA13" s="241"/>
      <c r="BB13" s="242">
        <v>42185</v>
      </c>
      <c r="BC13" s="243">
        <f>+BB13-AX13</f>
        <v>91</v>
      </c>
      <c r="BD13" s="177"/>
      <c r="BE13" s="234" t="s">
        <v>1</v>
      </c>
      <c r="BF13" s="178">
        <v>42094</v>
      </c>
      <c r="BG13" s="244" t="s">
        <v>2</v>
      </c>
      <c r="BH13" s="241"/>
      <c r="BI13" s="241"/>
      <c r="BJ13" s="242">
        <v>42185</v>
      </c>
      <c r="BK13" s="243">
        <f>+BJ13-BF13</f>
        <v>91</v>
      </c>
      <c r="BL13" s="177"/>
      <c r="BM13" s="234" t="s">
        <v>1</v>
      </c>
      <c r="BN13" s="178">
        <v>42094</v>
      </c>
      <c r="BO13" s="244" t="s">
        <v>2</v>
      </c>
      <c r="BP13" s="241"/>
      <c r="BQ13" s="241"/>
      <c r="BR13" s="242">
        <v>42185</v>
      </c>
      <c r="BS13" s="243">
        <f>+BR13-BN13</f>
        <v>91</v>
      </c>
      <c r="BT13" s="177"/>
      <c r="BU13" s="234" t="s">
        <v>1</v>
      </c>
      <c r="BV13" s="178">
        <v>42094</v>
      </c>
      <c r="BW13" s="244" t="s">
        <v>2</v>
      </c>
      <c r="BX13" s="241"/>
      <c r="BY13" s="241"/>
      <c r="BZ13" s="242">
        <v>42185</v>
      </c>
      <c r="CA13" s="243">
        <f>+BZ13-BV13</f>
        <v>91</v>
      </c>
      <c r="CB13" s="177"/>
      <c r="CC13" s="234" t="s">
        <v>1</v>
      </c>
      <c r="CD13" s="178">
        <v>42094</v>
      </c>
      <c r="CE13" s="244" t="s">
        <v>2</v>
      </c>
      <c r="CF13" s="241"/>
      <c r="CG13" s="241"/>
      <c r="CH13" s="242">
        <v>42185</v>
      </c>
      <c r="CI13" s="243">
        <f>+CH13-CD13</f>
        <v>91</v>
      </c>
      <c r="CJ13" s="177"/>
      <c r="CK13" s="234" t="s">
        <v>1</v>
      </c>
      <c r="CL13" s="178">
        <v>42094</v>
      </c>
      <c r="CM13" s="244" t="s">
        <v>2</v>
      </c>
      <c r="CN13" s="241"/>
      <c r="CO13" s="241"/>
      <c r="CP13" s="242">
        <v>42185</v>
      </c>
      <c r="CQ13" s="243">
        <f>+CP13-CL13</f>
        <v>91</v>
      </c>
      <c r="CR13" s="177"/>
      <c r="CS13" s="234" t="s">
        <v>1</v>
      </c>
      <c r="CT13" s="178">
        <v>42094</v>
      </c>
      <c r="CU13" s="244" t="s">
        <v>2</v>
      </c>
      <c r="CV13" s="241"/>
      <c r="CW13" s="241"/>
      <c r="CX13" s="242">
        <v>42185</v>
      </c>
      <c r="CY13" s="243">
        <f>+CX13-CT13</f>
        <v>91</v>
      </c>
      <c r="CZ13" s="177"/>
      <c r="DA13" s="234" t="s">
        <v>1</v>
      </c>
      <c r="DB13" s="178">
        <v>42094</v>
      </c>
      <c r="DC13" s="244" t="s">
        <v>2</v>
      </c>
      <c r="DD13" s="241"/>
      <c r="DE13" s="241"/>
      <c r="DF13" s="242">
        <v>42185</v>
      </c>
      <c r="DG13" s="243">
        <f>+DF13-DB13</f>
        <v>91</v>
      </c>
      <c r="DH13" s="177"/>
      <c r="DI13" s="234" t="s">
        <v>1</v>
      </c>
      <c r="DJ13" s="178">
        <v>42094</v>
      </c>
      <c r="DK13" s="244" t="s">
        <v>2</v>
      </c>
      <c r="DL13" s="241"/>
      <c r="DM13" s="241"/>
      <c r="DN13" s="242">
        <v>42185</v>
      </c>
      <c r="DO13" s="243">
        <f>+DN13-DJ13</f>
        <v>91</v>
      </c>
      <c r="DP13" s="177"/>
      <c r="DQ13" s="234" t="s">
        <v>1</v>
      </c>
      <c r="DR13" s="178">
        <v>42094</v>
      </c>
      <c r="DS13" s="244" t="s">
        <v>2</v>
      </c>
      <c r="DT13" s="241"/>
      <c r="DU13" s="241"/>
      <c r="DV13" s="242">
        <v>42185</v>
      </c>
      <c r="DW13" s="243">
        <f>+DV13-DR13</f>
        <v>91</v>
      </c>
      <c r="DX13" s="177"/>
      <c r="DY13" s="234" t="s">
        <v>1</v>
      </c>
      <c r="DZ13" s="178">
        <v>42094</v>
      </c>
      <c r="EA13" s="244" t="s">
        <v>2</v>
      </c>
      <c r="EB13" s="241"/>
      <c r="EC13" s="241"/>
      <c r="ED13" s="242">
        <v>42185</v>
      </c>
      <c r="EE13" s="243">
        <f>+ED13-DZ13</f>
        <v>91</v>
      </c>
      <c r="EF13" s="177"/>
      <c r="EG13" s="234" t="s">
        <v>1</v>
      </c>
      <c r="EH13" s="178">
        <v>42094</v>
      </c>
      <c r="EI13" s="244" t="s">
        <v>2</v>
      </c>
      <c r="EJ13" s="241"/>
      <c r="EK13" s="241"/>
      <c r="EL13" s="242">
        <v>42185</v>
      </c>
      <c r="EM13" s="243">
        <f>+EL13-EH13</f>
        <v>91</v>
      </c>
      <c r="EN13" s="177"/>
      <c r="EO13" s="234" t="s">
        <v>1</v>
      </c>
      <c r="EP13" s="178">
        <v>42094</v>
      </c>
      <c r="EQ13" s="244" t="s">
        <v>2</v>
      </c>
      <c r="ER13" s="241"/>
      <c r="ES13" s="241"/>
      <c r="ET13" s="242">
        <v>42185</v>
      </c>
      <c r="EU13" s="243">
        <f>+ET13-EP13</f>
        <v>91</v>
      </c>
      <c r="EV13" s="177"/>
      <c r="EW13" s="234" t="s">
        <v>1</v>
      </c>
      <c r="EX13" s="178">
        <v>42094</v>
      </c>
      <c r="EY13" s="244" t="s">
        <v>2</v>
      </c>
      <c r="EZ13" s="241"/>
      <c r="FA13" s="241"/>
      <c r="FB13" s="242">
        <v>42185</v>
      </c>
      <c r="FC13" s="243">
        <f>+FB13-EX13</f>
        <v>91</v>
      </c>
      <c r="FD13" s="177"/>
      <c r="FE13" s="234" t="s">
        <v>1</v>
      </c>
      <c r="FF13" s="178">
        <v>42094</v>
      </c>
      <c r="FG13" s="244" t="s">
        <v>2</v>
      </c>
      <c r="FH13" s="241"/>
      <c r="FI13" s="241"/>
      <c r="FJ13" s="242">
        <v>42185</v>
      </c>
      <c r="FK13" s="243">
        <f>+FJ13-FF13</f>
        <v>91</v>
      </c>
      <c r="FL13" s="177"/>
      <c r="FM13" s="234" t="s">
        <v>1</v>
      </c>
      <c r="FN13" s="178">
        <v>42094</v>
      </c>
      <c r="FO13" s="244" t="s">
        <v>2</v>
      </c>
      <c r="FP13" s="241"/>
      <c r="FQ13" s="241"/>
      <c r="FR13" s="242">
        <v>42185</v>
      </c>
      <c r="FS13" s="243">
        <f>+FR13-FN13</f>
        <v>91</v>
      </c>
      <c r="FT13" s="177"/>
      <c r="FU13" s="234" t="s">
        <v>1</v>
      </c>
      <c r="FV13" s="178">
        <v>42094</v>
      </c>
      <c r="FW13" s="244" t="s">
        <v>2</v>
      </c>
      <c r="FX13" s="241"/>
      <c r="FY13" s="241"/>
      <c r="FZ13" s="242">
        <v>42185</v>
      </c>
      <c r="GA13" s="243">
        <f>+FZ13-FV13</f>
        <v>91</v>
      </c>
      <c r="GB13" s="177"/>
      <c r="GC13" s="234" t="s">
        <v>1</v>
      </c>
      <c r="GD13" s="178">
        <v>42094</v>
      </c>
      <c r="GE13" s="244" t="s">
        <v>2</v>
      </c>
      <c r="GF13" s="241"/>
      <c r="GG13" s="241"/>
      <c r="GH13" s="242">
        <v>42185</v>
      </c>
      <c r="GI13" s="243">
        <f>+GH13-GD13</f>
        <v>91</v>
      </c>
      <c r="GJ13" s="177"/>
      <c r="GK13" s="234" t="s">
        <v>1</v>
      </c>
      <c r="GL13" s="178">
        <v>42094</v>
      </c>
      <c r="GM13" s="244" t="s">
        <v>2</v>
      </c>
      <c r="GN13" s="241"/>
      <c r="GO13" s="241"/>
      <c r="GP13" s="242">
        <v>42185</v>
      </c>
      <c r="GQ13" s="243">
        <f>+GP13-GL13</f>
        <v>91</v>
      </c>
      <c r="GR13" s="177"/>
      <c r="GS13" s="234" t="s">
        <v>1</v>
      </c>
      <c r="GT13" s="178">
        <v>42094</v>
      </c>
      <c r="GU13" s="244" t="s">
        <v>2</v>
      </c>
      <c r="GV13" s="241"/>
      <c r="GW13" s="241"/>
      <c r="GX13" s="242">
        <v>42185</v>
      </c>
      <c r="GY13" s="243">
        <f>+GX13-GT13</f>
        <v>91</v>
      </c>
      <c r="GZ13" s="177"/>
      <c r="HA13" s="234" t="s">
        <v>1</v>
      </c>
      <c r="HB13" s="178">
        <v>42094</v>
      </c>
      <c r="HC13" s="244" t="s">
        <v>2</v>
      </c>
      <c r="HD13" s="241"/>
      <c r="HE13" s="241"/>
      <c r="HF13" s="242">
        <v>42185</v>
      </c>
      <c r="HG13" s="243">
        <f>+HF13-HB13</f>
        <v>91</v>
      </c>
      <c r="HH13" s="177"/>
      <c r="HI13" s="234" t="s">
        <v>1</v>
      </c>
      <c r="HJ13" s="178">
        <v>42094</v>
      </c>
      <c r="HK13" s="244" t="s">
        <v>2</v>
      </c>
      <c r="HL13" s="241"/>
      <c r="HM13" s="241"/>
      <c r="HN13" s="242">
        <v>42185</v>
      </c>
      <c r="HO13" s="243">
        <f>+HN13-HJ13</f>
        <v>91</v>
      </c>
      <c r="HP13" s="177"/>
      <c r="HQ13" s="234" t="s">
        <v>1</v>
      </c>
      <c r="HR13" s="178">
        <v>42094</v>
      </c>
      <c r="HS13" s="244" t="s">
        <v>2</v>
      </c>
      <c r="HT13" s="241"/>
      <c r="HU13" s="241"/>
      <c r="HV13" s="242">
        <v>42185</v>
      </c>
      <c r="HW13" s="243">
        <f>+HV13-HR13</f>
        <v>91</v>
      </c>
      <c r="HX13" s="177"/>
      <c r="HY13" s="234" t="s">
        <v>1</v>
      </c>
      <c r="HZ13" s="178">
        <v>42094</v>
      </c>
      <c r="IA13" s="244" t="s">
        <v>2</v>
      </c>
      <c r="IB13" s="241"/>
      <c r="IC13" s="241"/>
      <c r="ID13" s="242">
        <v>42185</v>
      </c>
      <c r="IE13" s="243">
        <f>+ID13-HZ13</f>
        <v>91</v>
      </c>
      <c r="IF13" s="177"/>
      <c r="IG13" s="234" t="s">
        <v>1</v>
      </c>
      <c r="IH13" s="178">
        <v>42094</v>
      </c>
      <c r="II13" s="244" t="s">
        <v>2</v>
      </c>
      <c r="IJ13" s="241"/>
      <c r="IK13" s="241"/>
      <c r="IL13" s="242">
        <v>42185</v>
      </c>
      <c r="IM13" s="243">
        <f>+IL13-IH13</f>
        <v>91</v>
      </c>
      <c r="IN13" s="177"/>
      <c r="IO13" s="234" t="s">
        <v>1</v>
      </c>
      <c r="IP13" s="178">
        <v>42094</v>
      </c>
      <c r="IQ13" s="244" t="s">
        <v>2</v>
      </c>
      <c r="IR13" s="241"/>
      <c r="IS13" s="241"/>
      <c r="IT13" s="242">
        <v>42185</v>
      </c>
      <c r="IU13" s="243">
        <f>+IT13-IP13</f>
        <v>91</v>
      </c>
      <c r="IV13" s="177"/>
    </row>
    <row r="14" spans="1:9" s="40" customFormat="1" ht="96" customHeight="1">
      <c r="A14" s="249" t="s">
        <v>3</v>
      </c>
      <c r="B14" s="99">
        <v>42094</v>
      </c>
      <c r="C14" s="246" t="s">
        <v>4</v>
      </c>
      <c r="D14" s="241" t="s">
        <v>744</v>
      </c>
      <c r="E14" s="247"/>
      <c r="F14" s="242">
        <v>42187</v>
      </c>
      <c r="G14" s="248">
        <f>+F14-B14</f>
        <v>93</v>
      </c>
      <c r="H14" s="3"/>
      <c r="I14" s="190"/>
    </row>
    <row r="15" spans="1:9" s="40" customFormat="1" ht="35.25" customHeight="1">
      <c r="A15" s="234" t="s">
        <v>1</v>
      </c>
      <c r="B15" s="178">
        <v>42094</v>
      </c>
      <c r="C15" s="244" t="s">
        <v>2</v>
      </c>
      <c r="D15" s="241" t="s">
        <v>744</v>
      </c>
      <c r="E15" s="241"/>
      <c r="F15" s="242">
        <v>42187</v>
      </c>
      <c r="G15" s="243">
        <f>+F15-B15</f>
        <v>93</v>
      </c>
      <c r="H15" s="177"/>
      <c r="I15" s="190"/>
    </row>
    <row r="16" spans="1:9" s="40" customFormat="1" ht="170.25" customHeight="1">
      <c r="A16" s="220" t="s">
        <v>283</v>
      </c>
      <c r="B16" s="99">
        <v>42094</v>
      </c>
      <c r="C16" s="246" t="s">
        <v>0</v>
      </c>
      <c r="D16" s="241" t="s">
        <v>744</v>
      </c>
      <c r="E16" s="247"/>
      <c r="F16" s="242">
        <v>42187</v>
      </c>
      <c r="G16" s="248">
        <f>+F16-B16</f>
        <v>93</v>
      </c>
      <c r="H16" s="206"/>
      <c r="I16" s="190"/>
    </row>
    <row r="17" spans="1:9" s="40" customFormat="1" ht="55.5" customHeight="1">
      <c r="A17" s="245" t="s">
        <v>281</v>
      </c>
      <c r="B17" s="188">
        <v>42063</v>
      </c>
      <c r="C17" s="187" t="s">
        <v>282</v>
      </c>
      <c r="D17" s="241" t="s">
        <v>744</v>
      </c>
      <c r="E17" s="204"/>
      <c r="F17" s="207">
        <v>42131</v>
      </c>
      <c r="G17" s="226">
        <f>+F17-B17</f>
        <v>68</v>
      </c>
      <c r="H17" s="222"/>
      <c r="I17" s="190"/>
    </row>
    <row r="18" spans="1:9" s="40" customFormat="1" ht="55.5" customHeight="1">
      <c r="A18" s="220" t="s">
        <v>279</v>
      </c>
      <c r="B18" s="174">
        <v>42063</v>
      </c>
      <c r="C18" s="239" t="s">
        <v>280</v>
      </c>
      <c r="D18" s="241" t="s">
        <v>744</v>
      </c>
      <c r="E18" s="206"/>
      <c r="F18" s="207">
        <v>42131</v>
      </c>
      <c r="G18" s="227">
        <f aca="true" t="shared" si="0" ref="G18:G26">+F18-B18</f>
        <v>68</v>
      </c>
      <c r="H18" s="206"/>
      <c r="I18" s="190"/>
    </row>
    <row r="19" spans="1:9" s="40" customFormat="1" ht="76.5" customHeight="1">
      <c r="A19" s="221" t="s">
        <v>277</v>
      </c>
      <c r="B19" s="188">
        <v>42063</v>
      </c>
      <c r="C19" s="83" t="s">
        <v>278</v>
      </c>
      <c r="D19" s="241" t="s">
        <v>744</v>
      </c>
      <c r="E19" s="204"/>
      <c r="F19" s="207">
        <v>42131</v>
      </c>
      <c r="G19" s="226">
        <f t="shared" si="0"/>
        <v>68</v>
      </c>
      <c r="H19" s="177"/>
      <c r="I19" s="190"/>
    </row>
    <row r="20" spans="1:9" s="40" customFormat="1" ht="66" customHeight="1">
      <c r="A20" s="220" t="s">
        <v>276</v>
      </c>
      <c r="B20" s="174">
        <v>42063</v>
      </c>
      <c r="C20" s="240" t="s">
        <v>275</v>
      </c>
      <c r="D20" s="241" t="s">
        <v>744</v>
      </c>
      <c r="E20" s="3"/>
      <c r="F20" s="207">
        <v>42131</v>
      </c>
      <c r="G20" s="227">
        <f t="shared" si="0"/>
        <v>68</v>
      </c>
      <c r="H20" s="206"/>
      <c r="I20" s="190"/>
    </row>
    <row r="21" spans="1:9" s="40" customFormat="1" ht="76.5" customHeight="1">
      <c r="A21" s="221" t="s">
        <v>272</v>
      </c>
      <c r="B21" s="188">
        <v>42063</v>
      </c>
      <c r="C21" s="83" t="s">
        <v>274</v>
      </c>
      <c r="D21" s="241" t="s">
        <v>744</v>
      </c>
      <c r="E21" s="204"/>
      <c r="F21" s="207">
        <v>42131</v>
      </c>
      <c r="G21" s="226">
        <f t="shared" si="0"/>
        <v>68</v>
      </c>
      <c r="H21" s="222"/>
      <c r="I21" s="190"/>
    </row>
    <row r="22" spans="1:9" s="40" customFormat="1" ht="58.5" customHeight="1">
      <c r="A22" s="220" t="s">
        <v>271</v>
      </c>
      <c r="B22" s="99">
        <v>42063</v>
      </c>
      <c r="C22" s="239" t="s">
        <v>273</v>
      </c>
      <c r="D22" s="241" t="s">
        <v>744</v>
      </c>
      <c r="E22" s="206"/>
      <c r="F22" s="208">
        <v>42131</v>
      </c>
      <c r="G22" s="227">
        <f t="shared" si="0"/>
        <v>68</v>
      </c>
      <c r="H22" s="206"/>
      <c r="I22" s="190"/>
    </row>
    <row r="23" spans="1:9" s="40" customFormat="1" ht="57.75" customHeight="1">
      <c r="A23" s="280" t="s">
        <v>269</v>
      </c>
      <c r="B23" s="229">
        <v>42004</v>
      </c>
      <c r="C23" s="83" t="s">
        <v>268</v>
      </c>
      <c r="D23" s="241" t="s">
        <v>744</v>
      </c>
      <c r="E23" s="204"/>
      <c r="F23" s="207">
        <v>42068</v>
      </c>
      <c r="G23" s="226">
        <f t="shared" si="0"/>
        <v>64</v>
      </c>
      <c r="H23" s="222"/>
      <c r="I23" s="190"/>
    </row>
    <row r="24" spans="1:9" s="40" customFormat="1" ht="38.25">
      <c r="A24" s="220" t="s">
        <v>270</v>
      </c>
      <c r="B24" s="230">
        <v>42004</v>
      </c>
      <c r="C24" s="225" t="s">
        <v>267</v>
      </c>
      <c r="D24" s="241" t="s">
        <v>744</v>
      </c>
      <c r="E24" s="206"/>
      <c r="F24" s="207">
        <v>42068</v>
      </c>
      <c r="G24" s="227">
        <f t="shared" si="0"/>
        <v>64</v>
      </c>
      <c r="H24" s="206"/>
      <c r="I24" s="190"/>
    </row>
    <row r="25" spans="1:9" s="40" customFormat="1" ht="90" customHeight="1">
      <c r="A25" s="234" t="s">
        <v>262</v>
      </c>
      <c r="B25" s="229">
        <v>41973</v>
      </c>
      <c r="C25" s="223" t="s">
        <v>263</v>
      </c>
      <c r="D25" s="241" t="s">
        <v>744</v>
      </c>
      <c r="E25" s="222"/>
      <c r="F25" s="207">
        <v>42068</v>
      </c>
      <c r="G25" s="228">
        <f t="shared" si="0"/>
        <v>95</v>
      </c>
      <c r="H25" s="222"/>
      <c r="I25" s="190"/>
    </row>
    <row r="26" spans="1:9" s="40" customFormat="1" ht="63.75">
      <c r="A26" s="220" t="s">
        <v>264</v>
      </c>
      <c r="B26" s="230">
        <v>41973</v>
      </c>
      <c r="C26" s="224" t="s">
        <v>265</v>
      </c>
      <c r="D26" s="241" t="s">
        <v>744</v>
      </c>
      <c r="E26" s="206"/>
      <c r="F26" s="207">
        <v>42068</v>
      </c>
      <c r="G26" s="227">
        <f t="shared" si="0"/>
        <v>95</v>
      </c>
      <c r="H26" s="206"/>
      <c r="I26" s="190"/>
    </row>
    <row r="27" spans="1:9" s="40" customFormat="1" ht="123" customHeight="1">
      <c r="A27" s="221" t="s">
        <v>261</v>
      </c>
      <c r="B27" s="229">
        <v>41973</v>
      </c>
      <c r="C27" s="187" t="s">
        <v>266</v>
      </c>
      <c r="D27" s="241" t="s">
        <v>744</v>
      </c>
      <c r="E27" s="210"/>
      <c r="F27" s="207">
        <v>42068</v>
      </c>
      <c r="G27" s="210">
        <f aca="true" t="shared" si="1" ref="G27:G34">+F27-B27</f>
        <v>95</v>
      </c>
      <c r="H27" s="222"/>
      <c r="I27" s="190"/>
    </row>
    <row r="28" spans="1:9" s="40" customFormat="1" ht="51">
      <c r="A28" s="220" t="s">
        <v>260</v>
      </c>
      <c r="B28" s="230">
        <v>41943</v>
      </c>
      <c r="C28" s="219" t="s">
        <v>259</v>
      </c>
      <c r="D28" s="241" t="s">
        <v>744</v>
      </c>
      <c r="E28" s="206"/>
      <c r="F28" s="208" t="s">
        <v>780</v>
      </c>
      <c r="G28" s="173" t="e">
        <f>+F28-B28</f>
        <v>#VALUE!</v>
      </c>
      <c r="H28" s="250"/>
      <c r="I28" s="190"/>
    </row>
    <row r="29" spans="1:9" s="40" customFormat="1" ht="128.25" customHeight="1">
      <c r="A29" s="221" t="s">
        <v>257</v>
      </c>
      <c r="B29" s="231">
        <v>41912</v>
      </c>
      <c r="C29" s="204" t="s">
        <v>258</v>
      </c>
      <c r="D29" s="241" t="s">
        <v>744</v>
      </c>
      <c r="E29" s="210"/>
      <c r="F29" s="207" t="s">
        <v>780</v>
      </c>
      <c r="G29" s="210" t="e">
        <f t="shared" si="1"/>
        <v>#VALUE!</v>
      </c>
      <c r="H29" s="222"/>
      <c r="I29" s="190"/>
    </row>
    <row r="30" spans="1:9" s="40" customFormat="1" ht="105.75" customHeight="1">
      <c r="A30" s="220" t="s">
        <v>255</v>
      </c>
      <c r="B30" s="230">
        <v>41880</v>
      </c>
      <c r="C30" s="219" t="s">
        <v>256</v>
      </c>
      <c r="D30" s="241" t="s">
        <v>744</v>
      </c>
      <c r="E30" s="206"/>
      <c r="F30" s="208">
        <v>41949</v>
      </c>
      <c r="G30" s="173">
        <f t="shared" si="1"/>
        <v>69</v>
      </c>
      <c r="H30" s="250"/>
      <c r="I30" s="190"/>
    </row>
    <row r="31" spans="1:9" s="40" customFormat="1" ht="84.75" customHeight="1">
      <c r="A31" s="221" t="s">
        <v>250</v>
      </c>
      <c r="B31" s="231">
        <v>41851</v>
      </c>
      <c r="C31" s="218" t="s">
        <v>251</v>
      </c>
      <c r="D31" s="241" t="s">
        <v>744</v>
      </c>
      <c r="E31" s="210"/>
      <c r="F31" s="211">
        <v>41886</v>
      </c>
      <c r="G31" s="210">
        <f t="shared" si="1"/>
        <v>35</v>
      </c>
      <c r="H31" s="251"/>
      <c r="I31" s="190"/>
    </row>
    <row r="32" spans="1:9" s="40" customFormat="1" ht="97.5" customHeight="1">
      <c r="A32" s="220" t="s">
        <v>249</v>
      </c>
      <c r="B32" s="232">
        <v>41851</v>
      </c>
      <c r="C32" s="219" t="s">
        <v>254</v>
      </c>
      <c r="D32" s="241" t="s">
        <v>744</v>
      </c>
      <c r="E32" s="217"/>
      <c r="F32" s="214">
        <v>41886</v>
      </c>
      <c r="G32" s="215">
        <f t="shared" si="1"/>
        <v>35</v>
      </c>
      <c r="H32" s="250"/>
      <c r="I32" s="190"/>
    </row>
    <row r="33" spans="1:9" s="40" customFormat="1" ht="96.75" customHeight="1">
      <c r="A33" s="221" t="s">
        <v>248</v>
      </c>
      <c r="B33" s="231">
        <v>41851</v>
      </c>
      <c r="C33" s="218" t="s">
        <v>253</v>
      </c>
      <c r="D33" s="241" t="s">
        <v>744</v>
      </c>
      <c r="E33" s="210"/>
      <c r="F33" s="211">
        <v>41949</v>
      </c>
      <c r="G33" s="210">
        <f t="shared" si="1"/>
        <v>98</v>
      </c>
      <c r="H33" s="251"/>
      <c r="I33" s="190"/>
    </row>
    <row r="34" spans="1:9" s="40" customFormat="1" ht="96" customHeight="1">
      <c r="A34" s="220" t="s">
        <v>247</v>
      </c>
      <c r="B34" s="232">
        <v>41851</v>
      </c>
      <c r="C34" s="219" t="s">
        <v>252</v>
      </c>
      <c r="D34" s="241" t="s">
        <v>744</v>
      </c>
      <c r="E34" s="217"/>
      <c r="F34" s="214">
        <v>41886</v>
      </c>
      <c r="G34" s="215">
        <f t="shared" si="1"/>
        <v>35</v>
      </c>
      <c r="H34" s="250"/>
      <c r="I34" s="190"/>
    </row>
    <row r="35" spans="1:9" s="40" customFormat="1" ht="45.75" customHeight="1">
      <c r="A35" s="142" t="s">
        <v>488</v>
      </c>
      <c r="B35" s="231">
        <v>41820</v>
      </c>
      <c r="C35" s="218" t="s">
        <v>489</v>
      </c>
      <c r="D35" s="241" t="s">
        <v>744</v>
      </c>
      <c r="E35" s="210"/>
      <c r="F35" s="211">
        <v>41823</v>
      </c>
      <c r="G35" s="212">
        <f aca="true" t="shared" si="2" ref="G35:G40">+F35-B35</f>
        <v>3</v>
      </c>
      <c r="H35" s="251"/>
      <c r="I35" s="190"/>
    </row>
    <row r="36" spans="1:9" s="40" customFormat="1" ht="69" customHeight="1">
      <c r="A36" s="143" t="s">
        <v>69</v>
      </c>
      <c r="B36" s="232">
        <v>41789</v>
      </c>
      <c r="C36" s="216" t="s">
        <v>169</v>
      </c>
      <c r="D36" s="241" t="s">
        <v>744</v>
      </c>
      <c r="E36" s="217"/>
      <c r="F36" s="214">
        <v>41823</v>
      </c>
      <c r="G36" s="215">
        <f t="shared" si="2"/>
        <v>34</v>
      </c>
      <c r="H36" s="250"/>
      <c r="I36" s="190"/>
    </row>
    <row r="37" spans="1:9" s="40" customFormat="1" ht="25.5">
      <c r="A37" s="142" t="s">
        <v>168</v>
      </c>
      <c r="B37" s="233">
        <v>41789</v>
      </c>
      <c r="C37" s="209" t="s">
        <v>68</v>
      </c>
      <c r="D37" s="241" t="s">
        <v>744</v>
      </c>
      <c r="E37" s="210"/>
      <c r="F37" s="211">
        <v>41823</v>
      </c>
      <c r="G37" s="212">
        <f t="shared" si="2"/>
        <v>34</v>
      </c>
      <c r="H37" s="251"/>
      <c r="I37" s="190"/>
    </row>
    <row r="38" spans="1:9" s="40" customFormat="1" ht="95.25" customHeight="1">
      <c r="A38" s="143" t="s">
        <v>318</v>
      </c>
      <c r="B38" s="232">
        <v>41759</v>
      </c>
      <c r="C38" s="216" t="s">
        <v>319</v>
      </c>
      <c r="D38" s="241" t="s">
        <v>744</v>
      </c>
      <c r="E38" s="217"/>
      <c r="F38" s="208" t="s">
        <v>780</v>
      </c>
      <c r="G38" s="215" t="e">
        <f t="shared" si="2"/>
        <v>#VALUE!</v>
      </c>
      <c r="H38" s="250"/>
      <c r="I38" s="190"/>
    </row>
    <row r="39" spans="1:9" s="41" customFormat="1" ht="88.5" customHeight="1">
      <c r="A39" s="142" t="s">
        <v>312</v>
      </c>
      <c r="B39" s="233">
        <v>41759</v>
      </c>
      <c r="C39" s="209" t="s">
        <v>316</v>
      </c>
      <c r="D39" s="241" t="s">
        <v>744</v>
      </c>
      <c r="E39" s="204"/>
      <c r="F39" s="211">
        <v>41823</v>
      </c>
      <c r="G39" s="212">
        <f t="shared" si="2"/>
        <v>64</v>
      </c>
      <c r="H39" s="252"/>
      <c r="I39" s="35"/>
    </row>
    <row r="40" spans="1:9" s="41" customFormat="1" ht="63" customHeight="1">
      <c r="A40" s="143" t="s">
        <v>315</v>
      </c>
      <c r="B40" s="232">
        <v>41759</v>
      </c>
      <c r="C40" s="205" t="s">
        <v>317</v>
      </c>
      <c r="D40" s="241" t="s">
        <v>744</v>
      </c>
      <c r="E40" s="213"/>
      <c r="F40" s="214">
        <v>41823</v>
      </c>
      <c r="G40" s="215">
        <f t="shared" si="2"/>
        <v>64</v>
      </c>
      <c r="H40" s="239"/>
      <c r="I40" s="35"/>
    </row>
    <row r="41" spans="1:9" s="16" customFormat="1" ht="23.25" customHeight="1">
      <c r="A41" s="76"/>
      <c r="B41" s="81"/>
      <c r="C41" s="238"/>
      <c r="D41" s="80">
        <f>COUNTIF(D13:D40,"X")</f>
        <v>28</v>
      </c>
      <c r="E41" s="80">
        <f>COUNTIF(E13:E40,"x")</f>
        <v>0</v>
      </c>
      <c r="F41" s="82"/>
      <c r="G41" s="86"/>
      <c r="H41" s="34"/>
      <c r="I41" s="35"/>
    </row>
    <row r="42" spans="1:8" ht="36.75" thickBot="1">
      <c r="A42" s="235"/>
      <c r="B42" s="236"/>
      <c r="C42" s="237"/>
      <c r="D42" s="46" t="s">
        <v>97</v>
      </c>
      <c r="E42" s="46" t="s">
        <v>98</v>
      </c>
      <c r="F42" s="48" t="s">
        <v>96</v>
      </c>
      <c r="G42" s="85" t="s">
        <v>414</v>
      </c>
      <c r="H42" s="56"/>
    </row>
    <row r="43" spans="1:8" ht="15.75" thickBot="1">
      <c r="A43" s="78" t="s">
        <v>314</v>
      </c>
      <c r="B43" s="52"/>
      <c r="C43" s="53"/>
      <c r="D43" s="87">
        <f>D41/28</f>
        <v>1</v>
      </c>
      <c r="E43" s="87">
        <f>E41/28</f>
        <v>0</v>
      </c>
      <c r="F43" s="54"/>
      <c r="G43" s="55" t="e">
        <f>AVERAGE(G13:G40)</f>
        <v>#VALUE!</v>
      </c>
      <c r="H43" s="14"/>
    </row>
    <row r="44" spans="1:7" ht="12.75">
      <c r="A44" s="14"/>
      <c r="B44" s="14"/>
      <c r="C44" s="14"/>
      <c r="D44" s="14"/>
      <c r="E44" s="14"/>
      <c r="F44" s="14"/>
      <c r="G44" s="14"/>
    </row>
  </sheetData>
  <sheetProtection/>
  <mergeCells count="1">
    <mergeCell ref="D10:H10"/>
  </mergeCells>
  <hyperlinks>
    <hyperlink ref="A38" r:id="rId1" display="Multiple myeloma - bortezomib (induction therapy) (TA311)"/>
    <hyperlink ref="A40" r:id="rId2" display="Lung cancer (non small cell, non squamous) - pemetrexed (TA309)"/>
    <hyperlink ref="A39" r:id="rId3" display="Lung cancer (non small cell, EGFR mutation positive) - afatinib (TA310)"/>
    <hyperlink ref="A37" r:id="rId4" display="Multiple sclerosis (relapsing‑remitting) - alemtuzumab (TA312)"/>
    <hyperlink ref="A36" r:id="rId5" display="Psoriatic arthritis (active) - ustekinumab (TA313)"/>
    <hyperlink ref="A35" r:id="rId6" display="Canagliflozin in combination therapy for treating type 2 diabetes (TA315)"/>
    <hyperlink ref="A34" r:id="rId7" display="Enzalutamide for metastatic hormone‑relapsed prostate cancer previously treated with a docetaxel‑containing regimen (TA316)"/>
    <hyperlink ref="A33" r:id="rId8" display="Prasugrel with percutaneous coronary intervention for treating acute coronary syndromes (review of technology appraisal guidance 182) (TA317)"/>
    <hyperlink ref="A32" r:id="rId9" display="Lubiprostone for treating chronic idiopathic constipation (TA318)"/>
    <hyperlink ref="A31" r:id="rId10" display="Ipilimumab for previously untreated advanced (unresectable or metastatic) melanoma (TA319)"/>
    <hyperlink ref="A30" r:id="rId11" display="Dimethyl fumarate for treating relapsing‑remitting multiple sclerosis (TA320)"/>
    <hyperlink ref="A29" r:id="rId12" display="Lenalidomide for treating myelodysplastic syndromes associated with an isolated deletion 5q cytogenetic abnormality (TA322)"/>
    <hyperlink ref="A28" r:id="rId13" display="Dabrafenib for treating unresectable or metastatic BRAF V600 mutation‑positive melanoma (TA321)"/>
    <hyperlink ref="A27" r:id="rId14" display="Nalmefene for reducing alcohol consumption in people with alcohol dependence"/>
    <hyperlink ref="A26" r:id="rId15" display="Imatinib for the adjuvant treatment of gastrointestinal stromal tumours (review of technology appraisal guidance 196)"/>
    <hyperlink ref="C26" r:id="rId16" display="ftn.footnote_1"/>
    <hyperlink ref="A25" r:id="rId17" display="Erythropoiesis-stimulating agents (epoetin and darbepoetin) for treating anaemia in people with cancer having chemotherapy (including review of TA142)"/>
    <hyperlink ref="A24" r:id="rId18" display="Idelalisib for treating follicular lymphoma that is refractory to 2 prior treatments (terminated appraisal)"/>
    <hyperlink ref="A18" r:id="rId19" display="http://www.nice.org.uk/guidance/ta329"/>
    <hyperlink ref="A22" r:id="rId20" display="Sofosbuvir for treating chronic hepatitis C (TA 330)"/>
    <hyperlink ref="A21" r:id="rId21" display="Sipuleucel-T for treating asymptomatic or minimally symptomatic metastatic hormone-relapsed prostate cancer (TA 332)"/>
    <hyperlink ref="A20" r:id="rId22" display="Simeprevir in combination with peginterferon alfa and ribavirin for treating genotypes 1 and 4 chronic hepatitis C"/>
    <hyperlink ref="A19" r:id="rId23" display="Regorafenib for metastatic colorectal cancer after treatment for metastatic disease (TA 334)"/>
    <hyperlink ref="A17" r:id="rId24" display="https://www.nice.org.uk/guidance/ta333"/>
    <hyperlink ref="A16" r:id="rId25" display="Rivaroxaban for preventing adverse outcomes after acute management of acute coronary syndrome (TA 335)"/>
    <hyperlink ref="A15" r:id="rId26" display="Rifaximin for preventing episodes of overt hepatic encephalopathy (TA 337)"/>
    <hyperlink ref="A14" r:id="rId27" display="Pomalidomide for relapsed and refractory multiple myeloma previously treated with lenalidomide and bortezomib (TA 338)"/>
    <hyperlink ref="A13" r:id="rId28" display="Empagliflozin in combination therapy for treating type 2 diabetes (TA 336)"/>
    <hyperlink ref="Q13" r:id="rId29" display="Rifaximin for preventing episodes of overt hepatic encephalopathy (TA 337)"/>
    <hyperlink ref="Y13" r:id="rId30" display="Rifaximin for preventing episodes of overt hepatic encephalopathy (TA 337)"/>
    <hyperlink ref="AG13" r:id="rId31" display="Rifaximin for preventing episodes of overt hepatic encephalopathy (TA 337)"/>
    <hyperlink ref="AO13" r:id="rId32" display="Rifaximin for preventing episodes of overt hepatic encephalopathy (TA 337)"/>
    <hyperlink ref="AW13" r:id="rId33" display="Rifaximin for preventing episodes of overt hepatic encephalopathy (TA 337)"/>
    <hyperlink ref="BE13" r:id="rId34" display="Rifaximin for preventing episodes of overt hepatic encephalopathy (TA 337)"/>
    <hyperlink ref="BM13" r:id="rId35" display="Rifaximin for preventing episodes of overt hepatic encephalopathy (TA 337)"/>
    <hyperlink ref="BU13" r:id="rId36" display="Rifaximin for preventing episodes of overt hepatic encephalopathy (TA 337)"/>
    <hyperlink ref="CC13" r:id="rId37" display="Rifaximin for preventing episodes of overt hepatic encephalopathy (TA 337)"/>
    <hyperlink ref="CK13" r:id="rId38" display="Rifaximin for preventing episodes of overt hepatic encephalopathy (TA 337)"/>
    <hyperlink ref="CS13" r:id="rId39" display="Rifaximin for preventing episodes of overt hepatic encephalopathy (TA 337)"/>
    <hyperlink ref="DA13" r:id="rId40" display="Rifaximin for preventing episodes of overt hepatic encephalopathy (TA 337)"/>
    <hyperlink ref="DI13" r:id="rId41" display="Rifaximin for preventing episodes of overt hepatic encephalopathy (TA 337)"/>
    <hyperlink ref="DQ13" r:id="rId42" display="Rifaximin for preventing episodes of overt hepatic encephalopathy (TA 337)"/>
    <hyperlink ref="DY13" r:id="rId43" display="Rifaximin for preventing episodes of overt hepatic encephalopathy (TA 337)"/>
    <hyperlink ref="EG13" r:id="rId44" display="Rifaximin for preventing episodes of overt hepatic encephalopathy (TA 337)"/>
    <hyperlink ref="EO13" r:id="rId45" display="Rifaximin for preventing episodes of overt hepatic encephalopathy (TA 337)"/>
    <hyperlink ref="EW13" r:id="rId46" display="Rifaximin for preventing episodes of overt hepatic encephalopathy (TA 337)"/>
    <hyperlink ref="FE13" r:id="rId47" display="Rifaximin for preventing episodes of overt hepatic encephalopathy (TA 337)"/>
    <hyperlink ref="FM13" r:id="rId48" display="Rifaximin for preventing episodes of overt hepatic encephalopathy (TA 337)"/>
    <hyperlink ref="FU13" r:id="rId49" display="Rifaximin for preventing episodes of overt hepatic encephalopathy (TA 337)"/>
    <hyperlink ref="GC13" r:id="rId50" display="Rifaximin for preventing episodes of overt hepatic encephalopathy (TA 337)"/>
    <hyperlink ref="GK13" r:id="rId51" display="Rifaximin for preventing episodes of overt hepatic encephalopathy (TA 337)"/>
    <hyperlink ref="GS13" r:id="rId52" display="Rifaximin for preventing episodes of overt hepatic encephalopathy (TA 337)"/>
    <hyperlink ref="HA13" r:id="rId53" display="Rifaximin for preventing episodes of overt hepatic encephalopathy (TA 337)"/>
    <hyperlink ref="HI13" r:id="rId54" display="Rifaximin for preventing episodes of overt hepatic encephalopathy (TA 337)"/>
    <hyperlink ref="HQ13" r:id="rId55" display="Rifaximin for preventing episodes of overt hepatic encephalopathy (TA 337)"/>
    <hyperlink ref="HY13" r:id="rId56" display="Rifaximin for preventing episodes of overt hepatic encephalopathy (TA 337)"/>
    <hyperlink ref="IG13" r:id="rId57" display="Rifaximin for preventing episodes of overt hepatic encephalopathy (TA 337)"/>
    <hyperlink ref="IO13" r:id="rId58" display="Rifaximin for preventing episodes of overt hepatic encephalopathy (TA 337)"/>
    <hyperlink ref="A23" r:id="rId59" display="Dabigatran etexilate for the treatment and secondary prevention of deep vein thrombosis and/or pulmonary embolism (TA327)"/>
  </hyperlinks>
  <printOptions/>
  <pageMargins left="0.6299212598425197" right="0.6299212598425197" top="0.984251968503937" bottom="0.984251968503937" header="0.5118110236220472" footer="0.5118110236220472"/>
  <pageSetup fitToHeight="3" fitToWidth="1" horizontalDpi="600" verticalDpi="600" orientation="landscape" scale="69" r:id="rId61"/>
  <drawing r:id="rId60"/>
</worksheet>
</file>

<file path=xl/worksheets/sheet5.xml><?xml version="1.0" encoding="utf-8"?>
<worksheet xmlns="http://schemas.openxmlformats.org/spreadsheetml/2006/main" xmlns:r="http://schemas.openxmlformats.org/officeDocument/2006/relationships">
  <sheetPr>
    <pageSetUpPr fitToPage="1"/>
  </sheetPr>
  <dimension ref="A1:I46"/>
  <sheetViews>
    <sheetView zoomScale="84" zoomScaleNormal="84" zoomScalePageLayoutView="0" workbookViewId="0" topLeftCell="A34">
      <selection activeCell="G45" sqref="G45"/>
    </sheetView>
  </sheetViews>
  <sheetFormatPr defaultColWidth="0" defaultRowHeight="12.75"/>
  <cols>
    <col min="1" max="1" width="36.28125" style="0" customWidth="1"/>
    <col min="2" max="2" width="13.140625" style="0" customWidth="1"/>
    <col min="3" max="3" width="42.7109375" style="0" customWidth="1"/>
    <col min="4" max="5" width="10.7109375" style="0" customWidth="1"/>
    <col min="6" max="6" width="12.00390625" style="0" customWidth="1"/>
    <col min="7" max="7" width="11.8515625" style="0" customWidth="1"/>
    <col min="8" max="8" width="40.7109375" style="0" customWidth="1"/>
    <col min="9" max="9" width="11.421875" style="0" customWidth="1"/>
    <col min="10" max="16384" width="0" style="0" hidden="1" customWidth="1"/>
  </cols>
  <sheetData>
    <row r="1" spans="1:8" s="16" customFormat="1" ht="18.75">
      <c r="A1" s="17"/>
      <c r="B1" s="17"/>
      <c r="C1" s="18" t="s">
        <v>70</v>
      </c>
      <c r="D1" s="17"/>
      <c r="E1" s="17"/>
      <c r="F1" s="17"/>
      <c r="G1" s="17"/>
      <c r="H1" s="17"/>
    </row>
    <row r="2" ht="12.75">
      <c r="I2" s="158"/>
    </row>
    <row r="3" s="12" customFormat="1" ht="18">
      <c r="H3" s="121" t="s">
        <v>48</v>
      </c>
    </row>
    <row r="4" spans="2:8" ht="18">
      <c r="B4" s="12"/>
      <c r="H4" s="73" t="s">
        <v>47</v>
      </c>
    </row>
    <row r="5" ht="11.25" customHeight="1">
      <c r="H5" s="15"/>
    </row>
    <row r="6" ht="11.25" customHeight="1">
      <c r="H6" s="15"/>
    </row>
    <row r="7" ht="11.25" customHeight="1">
      <c r="H7" s="15"/>
    </row>
    <row r="8" spans="1:8" ht="15">
      <c r="A8" s="14" t="s">
        <v>327</v>
      </c>
      <c r="H8" s="13"/>
    </row>
    <row r="9" spans="1:8" ht="15">
      <c r="A9" s="14" t="s">
        <v>160</v>
      </c>
      <c r="H9" s="13"/>
    </row>
    <row r="10" spans="1:3" ht="12.75">
      <c r="A10" s="11"/>
      <c r="B10" s="11"/>
      <c r="C10" s="11"/>
    </row>
    <row r="11" spans="1:8" ht="29.25" customHeight="1">
      <c r="A11" s="63" t="s">
        <v>126</v>
      </c>
      <c r="B11" s="10" t="s">
        <v>94</v>
      </c>
      <c r="C11" s="10" t="s">
        <v>99</v>
      </c>
      <c r="D11" s="440" t="s">
        <v>128</v>
      </c>
      <c r="E11" s="441"/>
      <c r="F11" s="441"/>
      <c r="G11" s="441"/>
      <c r="H11" s="442"/>
    </row>
    <row r="12" spans="1:8" ht="41.25" customHeight="1" thickBot="1">
      <c r="A12" s="59"/>
      <c r="B12" s="59"/>
      <c r="C12" s="59"/>
      <c r="D12" s="60" t="s">
        <v>124</v>
      </c>
      <c r="E12" s="60" t="s">
        <v>125</v>
      </c>
      <c r="F12" s="60" t="s">
        <v>127</v>
      </c>
      <c r="G12" s="60" t="s">
        <v>113</v>
      </c>
      <c r="H12" s="60" t="s">
        <v>114</v>
      </c>
    </row>
    <row r="13" spans="1:9" s="40" customFormat="1" ht="24" customHeight="1">
      <c r="A13" s="72" t="s">
        <v>328</v>
      </c>
      <c r="B13" s="57"/>
      <c r="C13" s="58"/>
      <c r="D13" s="39"/>
      <c r="E13" s="39"/>
      <c r="F13" s="39"/>
      <c r="G13" s="39"/>
      <c r="H13" s="39"/>
      <c r="I13" s="35"/>
    </row>
    <row r="14" spans="1:9" s="40" customFormat="1" ht="166.5" customHeight="1">
      <c r="A14" s="142" t="s">
        <v>188</v>
      </c>
      <c r="B14" s="207">
        <v>41729</v>
      </c>
      <c r="C14" s="191" t="s">
        <v>529</v>
      </c>
      <c r="D14" s="204" t="s">
        <v>744</v>
      </c>
      <c r="E14" s="204"/>
      <c r="F14" s="207" t="s">
        <v>780</v>
      </c>
      <c r="G14" s="34" t="e">
        <f>+F14-B14</f>
        <v>#VALUE!</v>
      </c>
      <c r="H14" s="204"/>
      <c r="I14" s="190"/>
    </row>
    <row r="15" spans="1:9" s="40" customFormat="1" ht="69" customHeight="1">
      <c r="A15" s="143" t="s">
        <v>186</v>
      </c>
      <c r="B15" s="208">
        <v>41729</v>
      </c>
      <c r="C15" s="205" t="s">
        <v>528</v>
      </c>
      <c r="D15" s="204" t="s">
        <v>744</v>
      </c>
      <c r="E15" s="206"/>
      <c r="F15" s="207" t="s">
        <v>780</v>
      </c>
      <c r="G15" s="173" t="e">
        <f>+F15-B15</f>
        <v>#VALUE!</v>
      </c>
      <c r="H15" s="206"/>
      <c r="I15" s="190"/>
    </row>
    <row r="16" spans="1:9" s="40" customFormat="1" ht="84" customHeight="1">
      <c r="A16" s="142" t="s">
        <v>72</v>
      </c>
      <c r="B16" s="207">
        <v>41698</v>
      </c>
      <c r="C16" s="191" t="s">
        <v>74</v>
      </c>
      <c r="D16" s="204" t="s">
        <v>744</v>
      </c>
      <c r="E16" s="204"/>
      <c r="F16" s="207" t="s">
        <v>780</v>
      </c>
      <c r="G16" s="34" t="e">
        <f>+F16-B16</f>
        <v>#VALUE!</v>
      </c>
      <c r="H16" s="204"/>
      <c r="I16" s="190"/>
    </row>
    <row r="17" spans="1:9" s="40" customFormat="1" ht="65.25" customHeight="1">
      <c r="A17" s="143" t="s">
        <v>71</v>
      </c>
      <c r="B17" s="208">
        <v>41698</v>
      </c>
      <c r="C17" s="205" t="s">
        <v>73</v>
      </c>
      <c r="D17" s="204" t="s">
        <v>744</v>
      </c>
      <c r="E17" s="206"/>
      <c r="F17" s="207" t="s">
        <v>780</v>
      </c>
      <c r="G17" s="173" t="e">
        <f>+F17-B17</f>
        <v>#VALUE!</v>
      </c>
      <c r="H17" s="206"/>
      <c r="I17" s="206"/>
    </row>
    <row r="18" spans="1:9" s="40" customFormat="1" ht="51.75" customHeight="1">
      <c r="A18" s="142" t="s">
        <v>306</v>
      </c>
      <c r="B18" s="207">
        <v>41670</v>
      </c>
      <c r="C18" s="191" t="s">
        <v>307</v>
      </c>
      <c r="D18" s="204" t="s">
        <v>744</v>
      </c>
      <c r="E18" s="204"/>
      <c r="F18" s="207">
        <v>41696</v>
      </c>
      <c r="G18" s="34">
        <f>+F18-B18</f>
        <v>26</v>
      </c>
      <c r="H18" s="204"/>
      <c r="I18" s="190"/>
    </row>
    <row r="19" spans="1:9" s="40" customFormat="1" ht="37.5" customHeight="1">
      <c r="A19" s="143" t="s">
        <v>369</v>
      </c>
      <c r="B19" s="174">
        <v>41607</v>
      </c>
      <c r="C19" s="205" t="s">
        <v>305</v>
      </c>
      <c r="D19" s="204" t="s">
        <v>744</v>
      </c>
      <c r="E19" s="206"/>
      <c r="F19" s="207" t="s">
        <v>780</v>
      </c>
      <c r="G19" s="173" t="e">
        <f>F19-B19</f>
        <v>#VALUE!</v>
      </c>
      <c r="H19" s="206"/>
      <c r="I19" s="185"/>
    </row>
    <row r="20" spans="1:9" s="40" customFormat="1" ht="89.25" customHeight="1">
      <c r="A20" s="142" t="s">
        <v>366</v>
      </c>
      <c r="B20" s="188">
        <v>41607</v>
      </c>
      <c r="C20" s="191" t="s">
        <v>304</v>
      </c>
      <c r="D20" s="204" t="s">
        <v>744</v>
      </c>
      <c r="E20" s="204"/>
      <c r="F20" s="188">
        <v>41696</v>
      </c>
      <c r="G20" s="34">
        <f aca="true" t="shared" si="0" ref="G20:G26">F20-B20</f>
        <v>89</v>
      </c>
      <c r="H20" s="204"/>
      <c r="I20" s="190"/>
    </row>
    <row r="21" spans="1:9" s="40" customFormat="1" ht="52.5" customHeight="1">
      <c r="A21" s="143" t="s">
        <v>367</v>
      </c>
      <c r="B21" s="174">
        <v>41607</v>
      </c>
      <c r="C21" s="205" t="s">
        <v>303</v>
      </c>
      <c r="D21" s="204" t="s">
        <v>744</v>
      </c>
      <c r="E21" s="206"/>
      <c r="F21" s="188">
        <v>41696</v>
      </c>
      <c r="G21" s="173">
        <f t="shared" si="0"/>
        <v>89</v>
      </c>
      <c r="H21" s="206"/>
      <c r="I21" s="185"/>
    </row>
    <row r="22" spans="1:9" s="40" customFormat="1" ht="40.5" customHeight="1">
      <c r="A22" s="142" t="s">
        <v>368</v>
      </c>
      <c r="B22" s="188">
        <v>41607</v>
      </c>
      <c r="C22" s="191" t="s">
        <v>187</v>
      </c>
      <c r="D22" s="204" t="s">
        <v>744</v>
      </c>
      <c r="E22" s="204"/>
      <c r="F22" s="188">
        <v>41696</v>
      </c>
      <c r="G22" s="34">
        <f t="shared" si="0"/>
        <v>89</v>
      </c>
      <c r="H22" s="204"/>
      <c r="I22" s="190"/>
    </row>
    <row r="23" spans="1:9" s="40" customFormat="1" ht="53.25" customHeight="1">
      <c r="A23" s="143" t="s">
        <v>365</v>
      </c>
      <c r="B23" s="174">
        <v>41607</v>
      </c>
      <c r="C23" s="205" t="s">
        <v>302</v>
      </c>
      <c r="D23" s="204" t="s">
        <v>744</v>
      </c>
      <c r="E23" s="206"/>
      <c r="F23" s="188">
        <v>41696</v>
      </c>
      <c r="G23" s="173">
        <f t="shared" si="0"/>
        <v>89</v>
      </c>
      <c r="H23" s="206"/>
      <c r="I23" s="185"/>
    </row>
    <row r="24" spans="1:9" s="40" customFormat="1" ht="50.25" customHeight="1">
      <c r="A24" s="142" t="s">
        <v>363</v>
      </c>
      <c r="B24" s="188">
        <v>41578</v>
      </c>
      <c r="C24" s="196" t="s">
        <v>364</v>
      </c>
      <c r="D24" s="204" t="s">
        <v>744</v>
      </c>
      <c r="E24" s="201"/>
      <c r="F24" s="188">
        <v>41696</v>
      </c>
      <c r="G24" s="34">
        <f t="shared" si="0"/>
        <v>118</v>
      </c>
      <c r="H24" s="190"/>
      <c r="I24" s="190"/>
    </row>
    <row r="25" spans="1:9" s="40" customFormat="1" ht="40.5" customHeight="1">
      <c r="A25" s="200" t="s">
        <v>361</v>
      </c>
      <c r="B25" s="174">
        <v>41547</v>
      </c>
      <c r="C25" s="195" t="s">
        <v>362</v>
      </c>
      <c r="D25" s="204" t="s">
        <v>744</v>
      </c>
      <c r="E25" s="202"/>
      <c r="F25" s="188">
        <v>41696</v>
      </c>
      <c r="G25" s="173">
        <f t="shared" si="0"/>
        <v>149</v>
      </c>
      <c r="H25" s="173"/>
      <c r="I25" s="173"/>
    </row>
    <row r="26" spans="1:9" s="40" customFormat="1" ht="64.5" customHeight="1">
      <c r="A26" s="142" t="s">
        <v>359</v>
      </c>
      <c r="B26" s="188">
        <v>41517</v>
      </c>
      <c r="C26" s="196" t="s">
        <v>360</v>
      </c>
      <c r="D26" s="204" t="s">
        <v>744</v>
      </c>
      <c r="E26" s="201"/>
      <c r="F26" s="188" t="s">
        <v>780</v>
      </c>
      <c r="G26" s="34" t="e">
        <f t="shared" si="0"/>
        <v>#VALUE!</v>
      </c>
      <c r="H26" s="190"/>
      <c r="I26" s="190"/>
    </row>
    <row r="27" spans="1:9" s="40" customFormat="1" ht="39" customHeight="1">
      <c r="A27" s="200" t="s">
        <v>352</v>
      </c>
      <c r="B27" s="174">
        <v>41485</v>
      </c>
      <c r="C27" s="198" t="s">
        <v>357</v>
      </c>
      <c r="D27" s="204" t="s">
        <v>744</v>
      </c>
      <c r="E27" s="202"/>
      <c r="F27" s="188" t="s">
        <v>780</v>
      </c>
      <c r="G27" s="173" t="e">
        <f aca="true" t="shared" si="1" ref="G27:G34">F27-B27</f>
        <v>#VALUE!</v>
      </c>
      <c r="H27" s="173"/>
      <c r="I27" s="185"/>
    </row>
    <row r="28" spans="1:9" s="40" customFormat="1" ht="78" customHeight="1">
      <c r="A28" s="142" t="s">
        <v>353</v>
      </c>
      <c r="B28" s="188">
        <v>41485</v>
      </c>
      <c r="C28" s="196" t="s">
        <v>356</v>
      </c>
      <c r="D28" s="204" t="s">
        <v>744</v>
      </c>
      <c r="E28" s="203"/>
      <c r="F28" s="188" t="s">
        <v>780</v>
      </c>
      <c r="G28" s="34" t="e">
        <f t="shared" si="1"/>
        <v>#VALUE!</v>
      </c>
      <c r="H28" s="34"/>
      <c r="I28" s="190"/>
    </row>
    <row r="29" spans="1:9" s="40" customFormat="1" ht="50.25" customHeight="1">
      <c r="A29" s="143" t="s">
        <v>354</v>
      </c>
      <c r="B29" s="174">
        <v>41485</v>
      </c>
      <c r="C29" s="195" t="s">
        <v>355</v>
      </c>
      <c r="D29" s="204" t="s">
        <v>744</v>
      </c>
      <c r="E29" s="202"/>
      <c r="F29" s="188" t="s">
        <v>780</v>
      </c>
      <c r="G29" s="173" t="e">
        <f t="shared" si="1"/>
        <v>#VALUE!</v>
      </c>
      <c r="H29" s="173"/>
      <c r="I29" s="185"/>
    </row>
    <row r="30" spans="1:9" s="40" customFormat="1" ht="39" customHeight="1">
      <c r="A30" s="142" t="s">
        <v>347</v>
      </c>
      <c r="B30" s="188">
        <v>41455</v>
      </c>
      <c r="C30" s="191" t="s">
        <v>351</v>
      </c>
      <c r="D30" s="204" t="s">
        <v>744</v>
      </c>
      <c r="E30" s="203"/>
      <c r="F30" s="188" t="s">
        <v>780</v>
      </c>
      <c r="G30" s="34" t="e">
        <f t="shared" si="1"/>
        <v>#VALUE!</v>
      </c>
      <c r="H30" s="34"/>
      <c r="I30" s="190"/>
    </row>
    <row r="31" spans="1:9" s="40" customFormat="1" ht="38.25" customHeight="1">
      <c r="A31" s="143" t="s">
        <v>346</v>
      </c>
      <c r="B31" s="174">
        <v>41455</v>
      </c>
      <c r="C31" s="194" t="s">
        <v>350</v>
      </c>
      <c r="D31" s="204" t="s">
        <v>744</v>
      </c>
      <c r="E31" s="202"/>
      <c r="F31" s="188" t="s">
        <v>780</v>
      </c>
      <c r="G31" s="175" t="e">
        <f t="shared" si="1"/>
        <v>#VALUE!</v>
      </c>
      <c r="H31" s="173"/>
      <c r="I31" s="173"/>
    </row>
    <row r="32" spans="1:9" s="40" customFormat="1" ht="24.75" customHeight="1">
      <c r="A32" s="142" t="s">
        <v>345</v>
      </c>
      <c r="B32" s="188">
        <v>41455</v>
      </c>
      <c r="C32" s="191" t="s">
        <v>349</v>
      </c>
      <c r="D32" s="204" t="s">
        <v>744</v>
      </c>
      <c r="E32" s="203"/>
      <c r="F32" s="188" t="s">
        <v>780</v>
      </c>
      <c r="G32" s="34" t="e">
        <f t="shared" si="1"/>
        <v>#VALUE!</v>
      </c>
      <c r="H32" s="34"/>
      <c r="I32" s="190"/>
    </row>
    <row r="33" spans="1:9" s="40" customFormat="1" ht="63.75" customHeight="1">
      <c r="A33" s="143" t="s">
        <v>344</v>
      </c>
      <c r="B33" s="174">
        <v>41455</v>
      </c>
      <c r="C33" s="199" t="s">
        <v>358</v>
      </c>
      <c r="D33" s="204" t="s">
        <v>744</v>
      </c>
      <c r="E33" s="202"/>
      <c r="F33" s="188" t="s">
        <v>780</v>
      </c>
      <c r="G33" s="175" t="e">
        <f t="shared" si="1"/>
        <v>#VALUE!</v>
      </c>
      <c r="H33" s="173"/>
      <c r="I33" s="173"/>
    </row>
    <row r="34" spans="1:9" s="40" customFormat="1" ht="27" customHeight="1">
      <c r="A34" s="142" t="s">
        <v>343</v>
      </c>
      <c r="B34" s="188">
        <v>41455</v>
      </c>
      <c r="C34" s="191" t="s">
        <v>348</v>
      </c>
      <c r="D34" s="204" t="s">
        <v>744</v>
      </c>
      <c r="E34" s="203"/>
      <c r="F34" s="188" t="s">
        <v>780</v>
      </c>
      <c r="G34" s="34" t="e">
        <f t="shared" si="1"/>
        <v>#VALUE!</v>
      </c>
      <c r="H34" s="34"/>
      <c r="I34" s="190"/>
    </row>
    <row r="35" spans="1:9" s="40" customFormat="1" ht="51.75" customHeight="1">
      <c r="A35" s="143" t="s">
        <v>330</v>
      </c>
      <c r="B35" s="174">
        <v>41425</v>
      </c>
      <c r="C35" s="194" t="s">
        <v>337</v>
      </c>
      <c r="D35" s="204" t="s">
        <v>744</v>
      </c>
      <c r="E35" s="202"/>
      <c r="F35" s="188" t="s">
        <v>780</v>
      </c>
      <c r="G35" s="175" t="e">
        <f aca="true" t="shared" si="2" ref="G35:G42">F35-B35</f>
        <v>#VALUE!</v>
      </c>
      <c r="H35" s="173"/>
      <c r="I35" s="173"/>
    </row>
    <row r="36" spans="1:9" s="40" customFormat="1" ht="51" customHeight="1">
      <c r="A36" s="142" t="s">
        <v>331</v>
      </c>
      <c r="B36" s="188">
        <v>41425</v>
      </c>
      <c r="C36" s="191" t="s">
        <v>336</v>
      </c>
      <c r="D36" s="204" t="s">
        <v>744</v>
      </c>
      <c r="E36" s="203"/>
      <c r="F36" s="188" t="s">
        <v>780</v>
      </c>
      <c r="G36" s="34" t="e">
        <f t="shared" si="2"/>
        <v>#VALUE!</v>
      </c>
      <c r="H36" s="34"/>
      <c r="I36" s="34"/>
    </row>
    <row r="37" spans="1:9" s="40" customFormat="1" ht="39.75" customHeight="1">
      <c r="A37" s="143" t="s">
        <v>332</v>
      </c>
      <c r="B37" s="174">
        <v>41425</v>
      </c>
      <c r="C37" s="173" t="s">
        <v>335</v>
      </c>
      <c r="D37" s="204" t="s">
        <v>744</v>
      </c>
      <c r="E37" s="202"/>
      <c r="F37" s="188" t="s">
        <v>780</v>
      </c>
      <c r="G37" s="175" t="e">
        <f t="shared" si="2"/>
        <v>#VALUE!</v>
      </c>
      <c r="H37" s="173"/>
      <c r="I37" s="173"/>
    </row>
    <row r="38" spans="1:9" s="40" customFormat="1" ht="50.25" customHeight="1">
      <c r="A38" s="142" t="s">
        <v>333</v>
      </c>
      <c r="B38" s="188">
        <v>41425</v>
      </c>
      <c r="C38" s="191" t="s">
        <v>334</v>
      </c>
      <c r="D38" s="204" t="s">
        <v>744</v>
      </c>
      <c r="E38" s="203"/>
      <c r="F38" s="188" t="s">
        <v>780</v>
      </c>
      <c r="G38" s="34" t="e">
        <f t="shared" si="2"/>
        <v>#VALUE!</v>
      </c>
      <c r="H38" s="34"/>
      <c r="I38" s="34"/>
    </row>
    <row r="39" spans="1:9" s="40" customFormat="1" ht="39" customHeight="1">
      <c r="A39" s="143" t="s">
        <v>301</v>
      </c>
      <c r="B39" s="174">
        <v>41394</v>
      </c>
      <c r="C39" s="173" t="s">
        <v>326</v>
      </c>
      <c r="D39" s="204" t="s">
        <v>744</v>
      </c>
      <c r="E39" s="202"/>
      <c r="F39" s="188" t="s">
        <v>780</v>
      </c>
      <c r="G39" s="175" t="e">
        <f t="shared" si="2"/>
        <v>#VALUE!</v>
      </c>
      <c r="H39" s="173"/>
      <c r="I39" s="173"/>
    </row>
    <row r="40" spans="1:9" s="40" customFormat="1" ht="24.75" customHeight="1">
      <c r="A40" s="142" t="s">
        <v>308</v>
      </c>
      <c r="B40" s="188">
        <v>41394</v>
      </c>
      <c r="C40" s="191" t="s">
        <v>338</v>
      </c>
      <c r="D40" s="204" t="s">
        <v>744</v>
      </c>
      <c r="E40" s="203"/>
      <c r="F40" s="188" t="s">
        <v>780</v>
      </c>
      <c r="G40" s="34" t="e">
        <f t="shared" si="2"/>
        <v>#VALUE!</v>
      </c>
      <c r="H40" s="34"/>
      <c r="I40" s="190"/>
    </row>
    <row r="41" spans="1:9" s="40" customFormat="1" ht="54" customHeight="1">
      <c r="A41" s="143" t="s">
        <v>309</v>
      </c>
      <c r="B41" s="174">
        <v>41394</v>
      </c>
      <c r="C41" s="173" t="s">
        <v>324</v>
      </c>
      <c r="D41" s="204" t="s">
        <v>744</v>
      </c>
      <c r="E41" s="202"/>
      <c r="F41" s="188" t="s">
        <v>780</v>
      </c>
      <c r="G41" s="175" t="e">
        <f t="shared" si="2"/>
        <v>#VALUE!</v>
      </c>
      <c r="H41" s="173"/>
      <c r="I41" s="173"/>
    </row>
    <row r="42" spans="1:9" s="40" customFormat="1" ht="62.25" customHeight="1">
      <c r="A42" s="142" t="s">
        <v>310</v>
      </c>
      <c r="B42" s="188">
        <v>41394</v>
      </c>
      <c r="C42" s="191" t="s">
        <v>323</v>
      </c>
      <c r="D42" s="204" t="s">
        <v>744</v>
      </c>
      <c r="E42" s="203"/>
      <c r="F42" s="188" t="s">
        <v>780</v>
      </c>
      <c r="G42" s="34" t="e">
        <f t="shared" si="2"/>
        <v>#VALUE!</v>
      </c>
      <c r="H42" s="34"/>
      <c r="I42" s="190"/>
    </row>
    <row r="43" spans="1:9" s="41" customFormat="1" ht="17.25" customHeight="1">
      <c r="A43" s="76"/>
      <c r="B43" s="81"/>
      <c r="C43" s="4"/>
      <c r="D43" s="80">
        <f>COUNTIF(D14:D42,"X")</f>
        <v>29</v>
      </c>
      <c r="E43" s="80">
        <f>COUNTIF(E14:E42,"x")</f>
        <v>0</v>
      </c>
      <c r="F43" s="82"/>
      <c r="G43" s="86"/>
      <c r="H43" s="83"/>
      <c r="I43" s="35"/>
    </row>
    <row r="44" spans="1:9" s="41" customFormat="1" ht="34.5" customHeight="1">
      <c r="A44" s="76"/>
      <c r="B44" s="45"/>
      <c r="C44" s="4"/>
      <c r="D44" s="46" t="s">
        <v>97</v>
      </c>
      <c r="E44" s="46" t="s">
        <v>98</v>
      </c>
      <c r="F44" s="48" t="s">
        <v>96</v>
      </c>
      <c r="G44" s="85" t="s">
        <v>414</v>
      </c>
      <c r="H44" s="34"/>
      <c r="I44" s="35"/>
    </row>
    <row r="45" spans="1:9" s="16" customFormat="1" ht="23.25" customHeight="1" thickBot="1">
      <c r="A45" s="78" t="s">
        <v>329</v>
      </c>
      <c r="B45" s="52"/>
      <c r="C45" s="53"/>
      <c r="D45" s="87">
        <f>D43/29</f>
        <v>1</v>
      </c>
      <c r="E45" s="87">
        <f>E43/29</f>
        <v>0</v>
      </c>
      <c r="F45" s="54"/>
      <c r="G45" s="55" t="e">
        <f>AVERAGE(G14:G42)</f>
        <v>#VALUE!</v>
      </c>
      <c r="H45" s="56"/>
      <c r="I45" s="35"/>
    </row>
    <row r="46" spans="1:8" ht="12.75">
      <c r="A46" s="14"/>
      <c r="B46" s="14"/>
      <c r="C46" s="14"/>
      <c r="D46" s="14"/>
      <c r="E46" s="14"/>
      <c r="F46" s="14"/>
      <c r="G46" s="14"/>
      <c r="H46" s="14"/>
    </row>
  </sheetData>
  <sheetProtection/>
  <mergeCells count="1">
    <mergeCell ref="D11:H11"/>
  </mergeCells>
  <hyperlinks>
    <hyperlink ref="A42" r:id="rId1" display="http://guidance.nice.org.uk/TA278"/>
    <hyperlink ref="A41" r:id="rId2" display="http://guidance.nice.org.uk/TA280"/>
    <hyperlink ref="A40" r:id="rId3" display="http://guidance.nice.org.uk/TA281"/>
    <hyperlink ref="A39" r:id="rId4" display="http://guidance.nice.org.uk/TA282"/>
    <hyperlink ref="A38" r:id="rId5" display="http://guidance.nice.org.uk/TA283"/>
    <hyperlink ref="A37" r:id="rId6" display="http://guidance.nice.org.uk/TA284"/>
    <hyperlink ref="A36" r:id="rId7" display="http://guidance.nice.org.uk/TA285"/>
    <hyperlink ref="A35" r:id="rId8" display="http://guidance.nice.org.uk/TA286"/>
    <hyperlink ref="A34" r:id="rId9" display="http://guidance.nice.org.uk/TA287"/>
    <hyperlink ref="A33" r:id="rId10" display="http://guidance.nice.org.uk/TA288"/>
    <hyperlink ref="A32" r:id="rId11" display="http://guidance.nice.org.uk/TA289"/>
    <hyperlink ref="A31" r:id="rId12" display="http://guidance.nice.org.uk/TA290"/>
    <hyperlink ref="C33" r:id="rId13" display="Dapagliflozin – recommended as possible treatment: (1) with metformin if used as NICE recommends gliptins in CG87; (2) with insulin (with or without other antidiabetic drugs). To be used with metformin and sulfonylurea only in a clinical trial."/>
    <hyperlink ref="A30" r:id="rId14" display="http://guidance.nice.org.uk/TA291"/>
    <hyperlink ref="A29" r:id="rId15" display="http://guidance.nice.org.uk/TA292"/>
    <hyperlink ref="A28" r:id="rId16" display="http://guidance.nice.org.uk/TA293"/>
    <hyperlink ref="A27" r:id="rId17" display="Macular degeneration (wet age-related) - aflibercept (1st line) (TA294)"/>
    <hyperlink ref="C27" r:id="rId18" display="Aflibercept – only recommended as an option if used according to TA155 for ranibizumab as part of a patient access scheme."/>
    <hyperlink ref="A26" r:id="rId19" display="http://guidance.nice.org.uk/TA295"/>
    <hyperlink ref="A25" r:id="rId20" display="http://guidance.nice.org.uk/TA296"/>
    <hyperlink ref="A24" r:id="rId21" display="http://guidance.nice.org.uk/TA297"/>
    <hyperlink ref="A23" r:id="rId22" display="Choroidal neovascularisation associated with pathological myopia - ranibizumab (TA298)"/>
    <hyperlink ref="A20" r:id="rId23" display="Fluocinolone acetonide intravitreal implant for treating chronic diabetic macular oedema after an inadequate response to prior therapy (rev 271) (TA301)"/>
    <hyperlink ref="A21" r:id="rId24" display="Hepatitis C (children and young people) - peginterferon alfa and ribavirin (TA300)"/>
    <hyperlink ref="A22" r:id="rId25" display="Leukaemia (chronic myeloid) - bosutinib (TA299)"/>
    <hyperlink ref="A19" r:id="rId26" display="Juvenile idiopathic arthritis (systemic) - canakinumab (terminated appraisal) (TA302)"/>
    <hyperlink ref="A18" r:id="rId27" display="http://guidance.nice.org.uk/TA303"/>
    <hyperlink ref="A17" r:id="rId28" display="Macular oedema (central retinal vein occlusion) - aflibercept solution for injection (TA305) "/>
    <hyperlink ref="A16" r:id="rId29" display="http://guidance.nice.org.uk/TA306"/>
    <hyperlink ref="A14" r:id="rId30" display="Vasculitis (anti-neutrophil cytoplasmic antibody-associated) - rituximab (with glucocorticoids) (TA308)"/>
    <hyperlink ref="A15" r:id="rId31" display="Colorectal cancer (metastatic) - aflibercept (TA307)"/>
  </hyperlinks>
  <printOptions/>
  <pageMargins left="0.7086614173228347" right="0.7086614173228347" top="0.7480314960629921" bottom="0.7480314960629921" header="0.31496062992125984" footer="0.31496062992125984"/>
  <pageSetup fitToHeight="3" fitToWidth="1" horizontalDpi="600" verticalDpi="600" orientation="landscape" paperSize="9" scale="70" r:id="rId33"/>
  <drawing r:id="rId32"/>
</worksheet>
</file>

<file path=xl/worksheets/sheet6.xml><?xml version="1.0" encoding="utf-8"?>
<worksheet xmlns="http://schemas.openxmlformats.org/spreadsheetml/2006/main" xmlns:r="http://schemas.openxmlformats.org/officeDocument/2006/relationships">
  <dimension ref="A1:P45"/>
  <sheetViews>
    <sheetView zoomScale="84" zoomScaleNormal="84" workbookViewId="0" topLeftCell="A35">
      <selection activeCell="H15" sqref="H15"/>
    </sheetView>
  </sheetViews>
  <sheetFormatPr defaultColWidth="0" defaultRowHeight="12.75"/>
  <cols>
    <col min="1" max="1" width="36.28125" style="0" customWidth="1"/>
    <col min="2" max="2" width="11.28125" style="0" customWidth="1"/>
    <col min="3" max="3" width="42.7109375" style="0" customWidth="1"/>
    <col min="4" max="5" width="10.7109375" style="0" customWidth="1"/>
    <col min="6" max="6" width="12.00390625" style="0" customWidth="1"/>
    <col min="7" max="7" width="11.8515625" style="0" customWidth="1"/>
    <col min="8" max="8" width="40.7109375" style="0" customWidth="1"/>
    <col min="9" max="9" width="11.421875" style="0" customWidth="1"/>
    <col min="10" max="16384" width="0" style="0" hidden="1" customWidth="1"/>
  </cols>
  <sheetData>
    <row r="1" spans="1:8" s="16" customFormat="1" ht="18.75">
      <c r="A1" s="17"/>
      <c r="B1" s="17"/>
      <c r="C1" s="18" t="s">
        <v>87</v>
      </c>
      <c r="D1" s="17"/>
      <c r="E1" s="17"/>
      <c r="F1" s="17"/>
      <c r="G1" s="17"/>
      <c r="H1" s="17"/>
    </row>
    <row r="2" ht="12.75">
      <c r="I2" s="158"/>
    </row>
    <row r="3" s="12" customFormat="1" ht="18">
      <c r="H3" s="121" t="s">
        <v>48</v>
      </c>
    </row>
    <row r="4" spans="2:8" ht="18">
      <c r="B4" s="12"/>
      <c r="H4" s="73" t="s">
        <v>47</v>
      </c>
    </row>
    <row r="5" spans="2:8" ht="18">
      <c r="B5" s="12"/>
      <c r="H5" s="73"/>
    </row>
    <row r="6" spans="2:8" ht="18">
      <c r="B6" s="12"/>
      <c r="H6" s="73"/>
    </row>
    <row r="7" ht="7.5" customHeight="1">
      <c r="H7" s="15"/>
    </row>
    <row r="8" spans="1:8" ht="15">
      <c r="A8" s="14" t="s">
        <v>327</v>
      </c>
      <c r="H8" s="13"/>
    </row>
    <row r="9" spans="1:8" ht="15">
      <c r="A9" s="14" t="s">
        <v>160</v>
      </c>
      <c r="H9" s="13"/>
    </row>
    <row r="10" spans="1:3" ht="12.75">
      <c r="A10" s="11"/>
      <c r="B10" s="11"/>
      <c r="C10" s="11"/>
    </row>
    <row r="11" spans="1:8" ht="29.25" customHeight="1">
      <c r="A11" s="63" t="s">
        <v>126</v>
      </c>
      <c r="B11" s="10" t="s">
        <v>94</v>
      </c>
      <c r="C11" s="10" t="s">
        <v>99</v>
      </c>
      <c r="D11" s="440" t="s">
        <v>128</v>
      </c>
      <c r="E11" s="441"/>
      <c r="F11" s="441"/>
      <c r="G11" s="441"/>
      <c r="H11" s="442"/>
    </row>
    <row r="12" spans="1:8" ht="41.25" customHeight="1" thickBot="1">
      <c r="A12" s="59"/>
      <c r="B12" s="59"/>
      <c r="C12" s="59"/>
      <c r="D12" s="60" t="s">
        <v>124</v>
      </c>
      <c r="E12" s="60" t="s">
        <v>125</v>
      </c>
      <c r="F12" s="60" t="s">
        <v>127</v>
      </c>
      <c r="G12" s="60" t="s">
        <v>113</v>
      </c>
      <c r="H12" s="60" t="s">
        <v>114</v>
      </c>
    </row>
    <row r="13" spans="1:9" s="40" customFormat="1" ht="24" customHeight="1">
      <c r="A13" s="72" t="s">
        <v>83</v>
      </c>
      <c r="B13" s="57"/>
      <c r="C13" s="58"/>
      <c r="D13" s="39"/>
      <c r="E13" s="39"/>
      <c r="F13" s="39"/>
      <c r="G13" s="39"/>
      <c r="H13" s="39"/>
      <c r="I13" s="35"/>
    </row>
    <row r="14" spans="1:9" s="2" customFormat="1" ht="65.25" customHeight="1">
      <c r="A14" s="77" t="s">
        <v>341</v>
      </c>
      <c r="B14" s="174">
        <v>41364</v>
      </c>
      <c r="C14" s="193" t="s">
        <v>322</v>
      </c>
      <c r="D14" s="182" t="s">
        <v>744</v>
      </c>
      <c r="E14" s="182"/>
      <c r="F14" s="174" t="s">
        <v>780</v>
      </c>
      <c r="G14" s="175" t="e">
        <f>F14-B14</f>
        <v>#VALUE!</v>
      </c>
      <c r="H14" s="173" t="s">
        <v>782</v>
      </c>
      <c r="I14" s="173"/>
    </row>
    <row r="15" spans="1:9" s="2" customFormat="1" ht="89.25" customHeight="1">
      <c r="A15" s="141" t="s">
        <v>342</v>
      </c>
      <c r="B15" s="188">
        <v>41364</v>
      </c>
      <c r="C15" s="191" t="s">
        <v>321</v>
      </c>
      <c r="D15" s="197"/>
      <c r="E15" s="197" t="s">
        <v>744</v>
      </c>
      <c r="F15" s="174" t="s">
        <v>780</v>
      </c>
      <c r="G15" s="192" t="e">
        <f>F15-B15</f>
        <v>#VALUE!</v>
      </c>
      <c r="H15" s="34" t="s">
        <v>781</v>
      </c>
      <c r="I15" s="190"/>
    </row>
    <row r="16" spans="1:9" s="40" customFormat="1" ht="64.5" customHeight="1">
      <c r="A16" s="77" t="s">
        <v>340</v>
      </c>
      <c r="B16" s="174">
        <v>41333</v>
      </c>
      <c r="C16" s="189" t="s">
        <v>320</v>
      </c>
      <c r="D16" s="182" t="s">
        <v>744</v>
      </c>
      <c r="E16" s="182"/>
      <c r="F16" s="174" t="s">
        <v>780</v>
      </c>
      <c r="G16" s="175" t="e">
        <f>F16-B16</f>
        <v>#VALUE!</v>
      </c>
      <c r="H16" s="173" t="s">
        <v>782</v>
      </c>
      <c r="I16" s="185"/>
    </row>
    <row r="17" spans="1:9" s="169" customFormat="1" ht="51" customHeight="1">
      <c r="A17" s="141" t="s">
        <v>339</v>
      </c>
      <c r="B17" s="188">
        <v>41333</v>
      </c>
      <c r="C17" s="187" t="s">
        <v>311</v>
      </c>
      <c r="D17" s="197" t="s">
        <v>744</v>
      </c>
      <c r="E17" s="197"/>
      <c r="F17" s="174" t="s">
        <v>780</v>
      </c>
      <c r="G17" s="177" t="e">
        <f>F17-B17</f>
        <v>#VALUE!</v>
      </c>
      <c r="H17" s="173" t="s">
        <v>782</v>
      </c>
      <c r="I17" s="186"/>
    </row>
    <row r="18" spans="1:9" s="40" customFormat="1" ht="24" customHeight="1">
      <c r="A18" s="173" t="s">
        <v>156</v>
      </c>
      <c r="B18" s="174">
        <v>41305</v>
      </c>
      <c r="C18" s="173" t="s">
        <v>159</v>
      </c>
      <c r="D18" s="182" t="s">
        <v>744</v>
      </c>
      <c r="E18" s="182"/>
      <c r="F18" s="174" t="s">
        <v>780</v>
      </c>
      <c r="G18" s="175" t="e">
        <f>F18-B18</f>
        <v>#VALUE!</v>
      </c>
      <c r="H18" s="173" t="s">
        <v>782</v>
      </c>
      <c r="I18" s="173"/>
    </row>
    <row r="19" spans="1:9" s="40" customFormat="1" ht="24" customHeight="1">
      <c r="A19" s="177" t="s">
        <v>155</v>
      </c>
      <c r="B19" s="178">
        <v>41305</v>
      </c>
      <c r="C19" s="177" t="s">
        <v>158</v>
      </c>
      <c r="D19" s="183" t="s">
        <v>744</v>
      </c>
      <c r="E19" s="183"/>
      <c r="F19" s="174" t="s">
        <v>780</v>
      </c>
      <c r="G19" s="177" t="e">
        <f aca="true" t="shared" si="0" ref="G19:G29">F19-B19</f>
        <v>#VALUE!</v>
      </c>
      <c r="H19" s="173" t="s">
        <v>782</v>
      </c>
      <c r="I19" s="177"/>
    </row>
    <row r="20" spans="1:9" s="40" customFormat="1" ht="24" customHeight="1">
      <c r="A20" s="173" t="s">
        <v>157</v>
      </c>
      <c r="B20" s="174">
        <v>41305</v>
      </c>
      <c r="C20" s="173" t="s">
        <v>325</v>
      </c>
      <c r="D20" s="183" t="s">
        <v>744</v>
      </c>
      <c r="E20" s="182"/>
      <c r="F20" s="174" t="s">
        <v>780</v>
      </c>
      <c r="G20" s="175" t="e">
        <f t="shared" si="0"/>
        <v>#VALUE!</v>
      </c>
      <c r="H20" s="173" t="s">
        <v>782</v>
      </c>
      <c r="I20" s="173"/>
    </row>
    <row r="21" spans="1:9" s="169" customFormat="1" ht="38.25" customHeight="1">
      <c r="A21" s="141" t="s">
        <v>152</v>
      </c>
      <c r="B21" s="178">
        <v>41274</v>
      </c>
      <c r="C21" s="181" t="s">
        <v>153</v>
      </c>
      <c r="D21" s="183" t="s">
        <v>744</v>
      </c>
      <c r="E21" s="183"/>
      <c r="F21" s="174" t="s">
        <v>780</v>
      </c>
      <c r="G21" s="177" t="e">
        <f t="shared" si="0"/>
        <v>#VALUE!</v>
      </c>
      <c r="H21" s="173" t="s">
        <v>782</v>
      </c>
      <c r="I21" s="168"/>
    </row>
    <row r="22" spans="1:9" s="169" customFormat="1" ht="27.75" customHeight="1">
      <c r="A22" s="77" t="s">
        <v>145</v>
      </c>
      <c r="B22" s="174">
        <v>41274</v>
      </c>
      <c r="C22" s="173" t="s">
        <v>154</v>
      </c>
      <c r="D22" s="183" t="s">
        <v>744</v>
      </c>
      <c r="E22" s="182"/>
      <c r="F22" s="174" t="s">
        <v>780</v>
      </c>
      <c r="G22" s="175" t="e">
        <f t="shared" si="0"/>
        <v>#VALUE!</v>
      </c>
      <c r="H22" s="173" t="s">
        <v>782</v>
      </c>
      <c r="I22" s="3"/>
    </row>
    <row r="23" spans="1:9" s="169" customFormat="1" ht="52.5" customHeight="1">
      <c r="A23" s="141" t="s">
        <v>146</v>
      </c>
      <c r="B23" s="178">
        <v>41274</v>
      </c>
      <c r="C23" s="180" t="s">
        <v>151</v>
      </c>
      <c r="D23" s="183" t="s">
        <v>744</v>
      </c>
      <c r="E23" s="183"/>
      <c r="F23" s="174" t="s">
        <v>780</v>
      </c>
      <c r="G23" s="177" t="e">
        <f t="shared" si="0"/>
        <v>#VALUE!</v>
      </c>
      <c r="H23" s="173" t="s">
        <v>782</v>
      </c>
      <c r="I23" s="168"/>
    </row>
    <row r="24" spans="1:16" s="169" customFormat="1" ht="64.5" customHeight="1">
      <c r="A24" s="77" t="s">
        <v>147</v>
      </c>
      <c r="B24" s="174">
        <v>41243</v>
      </c>
      <c r="C24" s="115" t="s">
        <v>150</v>
      </c>
      <c r="D24" s="183" t="s">
        <v>744</v>
      </c>
      <c r="E24" s="182"/>
      <c r="F24" s="174" t="s">
        <v>780</v>
      </c>
      <c r="G24" s="175" t="e">
        <f t="shared" si="0"/>
        <v>#VALUE!</v>
      </c>
      <c r="H24" s="173" t="s">
        <v>782</v>
      </c>
      <c r="I24" s="3"/>
      <c r="J24" s="173"/>
      <c r="K24" s="173"/>
      <c r="L24" s="173"/>
      <c r="M24" s="173"/>
      <c r="N24" s="173"/>
      <c r="O24" s="173"/>
      <c r="P24" s="173"/>
    </row>
    <row r="25" spans="1:9" s="169" customFormat="1" ht="50.25" customHeight="1">
      <c r="A25" s="141" t="s">
        <v>148</v>
      </c>
      <c r="B25" s="178">
        <v>41243</v>
      </c>
      <c r="C25" s="179" t="s">
        <v>149</v>
      </c>
      <c r="D25" s="183" t="s">
        <v>744</v>
      </c>
      <c r="E25" s="183"/>
      <c r="F25" s="174" t="s">
        <v>780</v>
      </c>
      <c r="G25" s="177" t="e">
        <f t="shared" si="0"/>
        <v>#VALUE!</v>
      </c>
      <c r="H25" s="173" t="s">
        <v>782</v>
      </c>
      <c r="I25" s="168"/>
    </row>
    <row r="26" spans="1:9" s="169" customFormat="1" ht="63" customHeight="1">
      <c r="A26" s="77" t="s">
        <v>286</v>
      </c>
      <c r="B26" s="171">
        <v>41213</v>
      </c>
      <c r="C26" s="172" t="s">
        <v>288</v>
      </c>
      <c r="D26" s="183" t="s">
        <v>744</v>
      </c>
      <c r="E26" s="182"/>
      <c r="F26" s="174" t="s">
        <v>780</v>
      </c>
      <c r="G26" s="175" t="e">
        <f t="shared" si="0"/>
        <v>#VALUE!</v>
      </c>
      <c r="H26" s="173" t="s">
        <v>782</v>
      </c>
      <c r="I26" s="176"/>
    </row>
    <row r="27" spans="1:9" s="169" customFormat="1" ht="40.5" customHeight="1">
      <c r="A27" s="141" t="s">
        <v>289</v>
      </c>
      <c r="B27" s="170">
        <v>41177</v>
      </c>
      <c r="C27" s="167" t="s">
        <v>290</v>
      </c>
      <c r="D27" s="183" t="s">
        <v>744</v>
      </c>
      <c r="E27" s="184"/>
      <c r="F27" s="174" t="s">
        <v>780</v>
      </c>
      <c r="G27" s="165" t="e">
        <f t="shared" si="0"/>
        <v>#VALUE!</v>
      </c>
      <c r="H27" s="173" t="s">
        <v>782</v>
      </c>
      <c r="I27" s="168"/>
    </row>
    <row r="28" spans="1:9" s="44" customFormat="1" ht="55.5" customHeight="1">
      <c r="A28" s="74" t="s">
        <v>102</v>
      </c>
      <c r="B28" s="32">
        <v>41143</v>
      </c>
      <c r="C28" s="115" t="s">
        <v>287</v>
      </c>
      <c r="D28" s="183" t="s">
        <v>744</v>
      </c>
      <c r="E28" s="65"/>
      <c r="F28" s="174" t="s">
        <v>780</v>
      </c>
      <c r="G28" s="33" t="e">
        <f t="shared" si="0"/>
        <v>#VALUE!</v>
      </c>
      <c r="H28" s="173" t="s">
        <v>782</v>
      </c>
      <c r="I28" s="166"/>
    </row>
    <row r="29" spans="1:9" s="44" customFormat="1" ht="41.25" customHeight="1">
      <c r="A29" s="149" t="s">
        <v>88</v>
      </c>
      <c r="B29" s="42">
        <v>41113</v>
      </c>
      <c r="C29" s="167" t="s">
        <v>520</v>
      </c>
      <c r="D29" s="183" t="s">
        <v>744</v>
      </c>
      <c r="E29" s="64"/>
      <c r="F29" s="174" t="s">
        <v>780</v>
      </c>
      <c r="G29" s="165" t="e">
        <f t="shared" si="0"/>
        <v>#VALUE!</v>
      </c>
      <c r="H29" s="173" t="s">
        <v>782</v>
      </c>
      <c r="I29" s="43"/>
    </row>
    <row r="30" spans="1:9" s="30" customFormat="1" ht="26.25" customHeight="1">
      <c r="A30" s="74" t="s">
        <v>89</v>
      </c>
      <c r="B30" s="32">
        <v>41116</v>
      </c>
      <c r="C30" s="115" t="s">
        <v>230</v>
      </c>
      <c r="D30" s="183" t="s">
        <v>744</v>
      </c>
      <c r="E30" s="65"/>
      <c r="F30" s="174" t="s">
        <v>780</v>
      </c>
      <c r="G30" s="33" t="e">
        <f aca="true" t="shared" si="1" ref="G30:G40">F30-B30</f>
        <v>#VALUE!</v>
      </c>
      <c r="H30" s="173" t="s">
        <v>782</v>
      </c>
      <c r="I30" s="28"/>
    </row>
    <row r="31" spans="1:9" s="27" customFormat="1" ht="53.25" customHeight="1">
      <c r="A31" s="136" t="s">
        <v>90</v>
      </c>
      <c r="B31" s="49">
        <v>41094</v>
      </c>
      <c r="C31" s="26" t="s">
        <v>521</v>
      </c>
      <c r="D31" s="183" t="s">
        <v>744</v>
      </c>
      <c r="E31" s="66"/>
      <c r="F31" s="174" t="s">
        <v>780</v>
      </c>
      <c r="G31" s="50" t="e">
        <f t="shared" si="1"/>
        <v>#VALUE!</v>
      </c>
      <c r="H31" s="173" t="s">
        <v>782</v>
      </c>
      <c r="I31" s="31"/>
    </row>
    <row r="32" spans="1:9" s="30" customFormat="1" ht="39" customHeight="1">
      <c r="A32" s="74" t="s">
        <v>91</v>
      </c>
      <c r="B32" s="32">
        <v>41086</v>
      </c>
      <c r="C32" s="115" t="s">
        <v>512</v>
      </c>
      <c r="D32" s="183" t="s">
        <v>744</v>
      </c>
      <c r="E32" s="65"/>
      <c r="F32" s="174" t="s">
        <v>780</v>
      </c>
      <c r="G32" s="33" t="e">
        <f t="shared" si="1"/>
        <v>#VALUE!</v>
      </c>
      <c r="H32" s="173" t="s">
        <v>782</v>
      </c>
      <c r="I32" s="28"/>
    </row>
    <row r="33" spans="1:9" s="27" customFormat="1" ht="39" customHeight="1">
      <c r="A33" s="144" t="s">
        <v>413</v>
      </c>
      <c r="B33" s="49">
        <v>41080</v>
      </c>
      <c r="C33" s="26" t="s">
        <v>513</v>
      </c>
      <c r="D33" s="183" t="s">
        <v>744</v>
      </c>
      <c r="E33" s="66"/>
      <c r="F33" s="174" t="s">
        <v>780</v>
      </c>
      <c r="G33" s="50" t="e">
        <f t="shared" si="1"/>
        <v>#VALUE!</v>
      </c>
      <c r="H33" s="173" t="s">
        <v>782</v>
      </c>
      <c r="I33" s="31"/>
    </row>
    <row r="34" spans="1:9" s="30" customFormat="1" ht="39" customHeight="1">
      <c r="A34" s="74" t="s">
        <v>92</v>
      </c>
      <c r="B34" s="32">
        <v>41075</v>
      </c>
      <c r="C34" s="115" t="s">
        <v>514</v>
      </c>
      <c r="D34" s="183" t="s">
        <v>744</v>
      </c>
      <c r="E34" s="65"/>
      <c r="F34" s="174" t="s">
        <v>780</v>
      </c>
      <c r="G34" s="33" t="e">
        <f t="shared" si="1"/>
        <v>#VALUE!</v>
      </c>
      <c r="H34" s="173" t="s">
        <v>782</v>
      </c>
      <c r="I34" s="28"/>
    </row>
    <row r="35" spans="1:9" s="2" customFormat="1" ht="27.75" customHeight="1">
      <c r="A35" s="75" t="s">
        <v>226</v>
      </c>
      <c r="B35" s="49">
        <v>41053</v>
      </c>
      <c r="C35" s="1" t="s">
        <v>515</v>
      </c>
      <c r="D35" s="183" t="s">
        <v>744</v>
      </c>
      <c r="E35" s="66"/>
      <c r="F35" s="174" t="s">
        <v>780</v>
      </c>
      <c r="G35" s="50" t="e">
        <f t="shared" si="1"/>
        <v>#VALUE!</v>
      </c>
      <c r="H35" s="173" t="s">
        <v>782</v>
      </c>
      <c r="I35" s="29"/>
    </row>
    <row r="36" spans="1:9" s="8" customFormat="1" ht="40.5" customHeight="1">
      <c r="A36" s="137" t="s">
        <v>100</v>
      </c>
      <c r="B36" s="32">
        <v>41044</v>
      </c>
      <c r="C36" s="7" t="s">
        <v>246</v>
      </c>
      <c r="D36" s="183" t="s">
        <v>744</v>
      </c>
      <c r="E36" s="65"/>
      <c r="F36" s="174" t="s">
        <v>780</v>
      </c>
      <c r="G36" s="33" t="e">
        <f t="shared" si="1"/>
        <v>#VALUE!</v>
      </c>
      <c r="H36" s="173" t="s">
        <v>782</v>
      </c>
      <c r="I36" s="19"/>
    </row>
    <row r="37" spans="1:9" s="2" customFormat="1" ht="51.75" customHeight="1">
      <c r="A37" s="138" t="s">
        <v>101</v>
      </c>
      <c r="B37" s="49">
        <v>41043</v>
      </c>
      <c r="C37" s="1" t="s">
        <v>284</v>
      </c>
      <c r="D37" s="183" t="s">
        <v>744</v>
      </c>
      <c r="E37" s="66"/>
      <c r="F37" s="174" t="s">
        <v>780</v>
      </c>
      <c r="G37" s="50" t="e">
        <f t="shared" si="1"/>
        <v>#VALUE!</v>
      </c>
      <c r="H37" s="173" t="s">
        <v>782</v>
      </c>
      <c r="I37" s="23"/>
    </row>
    <row r="38" spans="1:9" s="8" customFormat="1" ht="53.25" customHeight="1">
      <c r="A38" s="137" t="s">
        <v>103</v>
      </c>
      <c r="B38" s="32">
        <v>41043</v>
      </c>
      <c r="C38" s="7" t="s">
        <v>84</v>
      </c>
      <c r="D38" s="183" t="s">
        <v>744</v>
      </c>
      <c r="E38" s="65"/>
      <c r="F38" s="174" t="s">
        <v>780</v>
      </c>
      <c r="G38" s="33" t="e">
        <f t="shared" si="1"/>
        <v>#VALUE!</v>
      </c>
      <c r="H38" s="173" t="s">
        <v>782</v>
      </c>
      <c r="I38" s="19"/>
    </row>
    <row r="39" spans="1:9" s="6" customFormat="1" ht="28.5" customHeight="1">
      <c r="A39" s="139" t="s">
        <v>104</v>
      </c>
      <c r="B39" s="49">
        <v>41026</v>
      </c>
      <c r="C39" s="4" t="s">
        <v>85</v>
      </c>
      <c r="D39" s="183" t="s">
        <v>744</v>
      </c>
      <c r="E39" s="67"/>
      <c r="F39" s="174" t="s">
        <v>780</v>
      </c>
      <c r="G39" s="50" t="e">
        <f t="shared" si="1"/>
        <v>#VALUE!</v>
      </c>
      <c r="H39" s="173" t="s">
        <v>782</v>
      </c>
      <c r="I39" s="23"/>
    </row>
    <row r="40" spans="1:9" s="9" customFormat="1" ht="65.25" customHeight="1">
      <c r="A40" s="140" t="s">
        <v>105</v>
      </c>
      <c r="B40" s="32">
        <v>41023</v>
      </c>
      <c r="C40" s="135" t="s">
        <v>285</v>
      </c>
      <c r="D40" s="183" t="s">
        <v>744</v>
      </c>
      <c r="E40" s="68"/>
      <c r="F40" s="174" t="s">
        <v>780</v>
      </c>
      <c r="G40" s="33" t="e">
        <f t="shared" si="1"/>
        <v>#VALUE!</v>
      </c>
      <c r="H40" s="173" t="s">
        <v>782</v>
      </c>
      <c r="I40" s="19"/>
    </row>
    <row r="41" spans="1:9" s="6" customFormat="1" ht="29.25" customHeight="1">
      <c r="A41" s="139" t="s">
        <v>106</v>
      </c>
      <c r="B41" s="49">
        <v>41014</v>
      </c>
      <c r="C41" s="4" t="s">
        <v>227</v>
      </c>
      <c r="D41" s="183" t="s">
        <v>744</v>
      </c>
      <c r="E41" s="67"/>
      <c r="F41" s="174" t="s">
        <v>780</v>
      </c>
      <c r="G41" s="84" t="e">
        <f>F41-B41</f>
        <v>#VALUE!</v>
      </c>
      <c r="H41" s="173" t="s">
        <v>782</v>
      </c>
      <c r="I41" s="23"/>
    </row>
    <row r="42" spans="1:9" s="41" customFormat="1" ht="17.25" customHeight="1">
      <c r="A42" s="76"/>
      <c r="B42" s="81"/>
      <c r="C42" s="4"/>
      <c r="D42" s="80">
        <f>COUNTIF(D14:D41,"X")</f>
        <v>27</v>
      </c>
      <c r="E42" s="80">
        <f>COUNTIF(E14:E41,"x")</f>
        <v>1</v>
      </c>
      <c r="F42" s="82"/>
      <c r="G42" s="86"/>
      <c r="H42" s="83"/>
      <c r="I42" s="35"/>
    </row>
    <row r="43" spans="1:9" s="41" customFormat="1" ht="34.5" customHeight="1">
      <c r="A43" s="76"/>
      <c r="B43" s="45"/>
      <c r="C43" s="4"/>
      <c r="D43" s="46" t="s">
        <v>97</v>
      </c>
      <c r="E43" s="46" t="s">
        <v>98</v>
      </c>
      <c r="F43" s="48" t="s">
        <v>96</v>
      </c>
      <c r="G43" s="85" t="s">
        <v>414</v>
      </c>
      <c r="H43" s="34"/>
      <c r="I43" s="35"/>
    </row>
    <row r="44" spans="1:9" s="16" customFormat="1" ht="23.25" customHeight="1" thickBot="1">
      <c r="A44" s="78" t="s">
        <v>95</v>
      </c>
      <c r="B44" s="52"/>
      <c r="C44" s="53"/>
      <c r="D44" s="87">
        <f>D42/28</f>
        <v>0.9642857142857143</v>
      </c>
      <c r="E44" s="87">
        <f>E42/28</f>
        <v>0.03571428571428571</v>
      </c>
      <c r="F44" s="54"/>
      <c r="G44" s="55" t="e">
        <f>AVERAGE(G14:G41)</f>
        <v>#VALUE!</v>
      </c>
      <c r="H44" s="56"/>
      <c r="I44" s="35"/>
    </row>
    <row r="45" spans="1:8" ht="12.75">
      <c r="A45" s="14"/>
      <c r="B45" s="14"/>
      <c r="C45" s="14"/>
      <c r="D45" s="14"/>
      <c r="E45" s="14"/>
      <c r="F45" s="14"/>
      <c r="G45" s="14"/>
      <c r="H45" s="14"/>
    </row>
  </sheetData>
  <sheetProtection/>
  <mergeCells count="1">
    <mergeCell ref="D11:H11"/>
  </mergeCells>
  <hyperlinks>
    <hyperlink ref="A38" r:id="rId1" display="http://guidance.nice.org.uk/TA253"/>
    <hyperlink ref="A39" r:id="rId2" display="http://guidance.nice.org.uk/TA254"/>
    <hyperlink ref="A40" r:id="rId3" display="http://guidance.nice.org.uk/TA251"/>
    <hyperlink ref="A41" r:id="rId4" display="http://guidance.nice.org.uk/TA250"/>
    <hyperlink ref="A37" r:id="rId5" display="http://guidance.nice.org.uk/TA252"/>
    <hyperlink ref="A36" r:id="rId6" display="http://guidance.nice.org.uk/TA255"/>
    <hyperlink ref="A30" r:id="rId7" display="http://guidance.nice.org.uk/TA262"/>
    <hyperlink ref="A31" r:id="rId8" display="http://guidance.nice.org.uk/TA257"/>
    <hyperlink ref="A32" r:id="rId9" display="http://guidance.nice.org.uk/TA260"/>
    <hyperlink ref="A33" r:id="rId10" display="http://guidance.nice.org.uk/TA259"/>
    <hyperlink ref="A34" r:id="rId11" display="http://guidance.nice.org.uk/TA258"/>
    <hyperlink ref="A35" r:id="rId12" display="http://guidance.nice.org.uk/TA256"/>
    <hyperlink ref="A29" r:id="rId13" display="http://guidance.nice.org.uk/TA261"/>
    <hyperlink ref="A28" r:id="rId14" display="http://guidance.nice.org.uk/TA263"/>
    <hyperlink ref="A26" r:id="rId15" display="Bone metastases from solid tumours - denosumab (TA265)"/>
    <hyperlink ref="A27" r:id="rId16" display="Stroke (acute, ischaemic) - alteplase (TA264)"/>
    <hyperlink ref="A25" r:id="rId17" display="http://guidance.nice.org.uk/TA266"/>
    <hyperlink ref="A24" r:id="rId18" display="http://guidance.nice.org.uk/TA267"/>
    <hyperlink ref="A23" r:id="rId19" display="http://guidance.nice.org.uk/TA268"/>
    <hyperlink ref="A22" r:id="rId20" display="http://guidance.nice.org.uk/TA270"/>
    <hyperlink ref="A21" r:id="rId21" display="http://guidance.nice.org.uk/TA269"/>
    <hyperlink ref="A20" r:id="rId22" display="http://guidance.nice.org.uk/TA273"/>
    <hyperlink ref="A19" r:id="rId23" display="http://guidance.nice.org.uk/TA272"/>
    <hyperlink ref="A18" r:id="rId24" display="http://guidance.nice.org.uk/TA271"/>
    <hyperlink ref="A17" r:id="rId25" display="http://guidance.nice.org.uk/TA275"/>
    <hyperlink ref="A16" r:id="rId26" display="http://guidance.nice.org.uk/TA274"/>
    <hyperlink ref="A15" r:id="rId27" display="http://guidance.nice.org.uk/TA276"/>
    <hyperlink ref="A14" r:id="rId28" display="http://guidance.nice.org.uk/TA277"/>
  </hyperlinks>
  <printOptions/>
  <pageMargins left="0.7480314960629921" right="0.7480314960629921" top="0.984251968503937" bottom="0.984251968503937" header="0.5118110236220472" footer="0.5118110236220472"/>
  <pageSetup horizontalDpi="600" verticalDpi="600" orientation="landscape" paperSize="9" scale="70" r:id="rId30"/>
  <drawing r:id="rId29"/>
</worksheet>
</file>

<file path=xl/worksheets/sheet7.xml><?xml version="1.0" encoding="utf-8"?>
<worksheet xmlns="http://schemas.openxmlformats.org/spreadsheetml/2006/main" xmlns:r="http://schemas.openxmlformats.org/officeDocument/2006/relationships">
  <dimension ref="A1:K46"/>
  <sheetViews>
    <sheetView zoomScale="80" zoomScaleNormal="80" workbookViewId="0" topLeftCell="A42">
      <selection activeCell="H33" sqref="H33"/>
    </sheetView>
  </sheetViews>
  <sheetFormatPr defaultColWidth="0" defaultRowHeight="12.75"/>
  <cols>
    <col min="1" max="1" width="36.28125" style="0" customWidth="1"/>
    <col min="2" max="2" width="11.28125" style="0" customWidth="1"/>
    <col min="3" max="3" width="42.7109375" style="0" customWidth="1"/>
    <col min="4" max="5" width="10.7109375" style="0" customWidth="1"/>
    <col min="6" max="6" width="12.00390625" style="0" customWidth="1"/>
    <col min="7" max="7" width="11.8515625" style="0" customWidth="1"/>
    <col min="8" max="8" width="40.8515625" style="0" customWidth="1"/>
    <col min="9" max="9" width="11.421875" style="0" customWidth="1"/>
    <col min="10" max="16384" width="0" style="0" hidden="1" customWidth="1"/>
  </cols>
  <sheetData>
    <row r="1" spans="1:9" s="16" customFormat="1" ht="18.75">
      <c r="A1" s="17"/>
      <c r="B1" s="17"/>
      <c r="C1" s="18" t="s">
        <v>87</v>
      </c>
      <c r="D1" s="17"/>
      <c r="E1" s="17"/>
      <c r="F1" s="17"/>
      <c r="G1" s="17"/>
      <c r="H1" s="17"/>
      <c r="I1" s="157"/>
    </row>
    <row r="2" ht="12.75">
      <c r="I2" s="158"/>
    </row>
    <row r="3" spans="8:9" s="12" customFormat="1" ht="18">
      <c r="H3" s="153" t="s">
        <v>48</v>
      </c>
      <c r="I3" s="153"/>
    </row>
    <row r="4" spans="2:9" ht="18">
      <c r="B4" s="12"/>
      <c r="H4" s="154" t="s">
        <v>47</v>
      </c>
      <c r="I4" s="154"/>
    </row>
    <row r="5" spans="2:9" ht="18">
      <c r="B5" s="12"/>
      <c r="H5" s="154"/>
      <c r="I5" s="154"/>
    </row>
    <row r="6" spans="2:9" ht="18">
      <c r="B6" s="12"/>
      <c r="H6" s="154"/>
      <c r="I6" s="154"/>
    </row>
    <row r="7" spans="8:9" ht="7.5" customHeight="1">
      <c r="H7" s="12"/>
      <c r="I7" s="155"/>
    </row>
    <row r="8" spans="1:9" ht="15">
      <c r="A8" s="14" t="s">
        <v>112</v>
      </c>
      <c r="H8" s="12"/>
      <c r="I8" s="156"/>
    </row>
    <row r="9" spans="2:9" ht="12.75">
      <c r="B9" s="11"/>
      <c r="C9" s="11"/>
      <c r="I9" s="12"/>
    </row>
    <row r="10" spans="1:8" ht="36.75" customHeight="1">
      <c r="A10" s="63" t="s">
        <v>129</v>
      </c>
      <c r="B10" s="10" t="s">
        <v>94</v>
      </c>
      <c r="C10" s="10" t="s">
        <v>99</v>
      </c>
      <c r="D10" s="440" t="s">
        <v>128</v>
      </c>
      <c r="E10" s="441"/>
      <c r="F10" s="441"/>
      <c r="G10" s="441"/>
      <c r="H10" s="442"/>
    </row>
    <row r="11" spans="1:9" ht="41.25" customHeight="1" thickBot="1">
      <c r="A11" s="59"/>
      <c r="B11" s="59"/>
      <c r="C11" s="59"/>
      <c r="D11" s="60" t="s">
        <v>81</v>
      </c>
      <c r="E11" s="60" t="s">
        <v>82</v>
      </c>
      <c r="F11" s="60" t="s">
        <v>127</v>
      </c>
      <c r="G11" s="60" t="s">
        <v>113</v>
      </c>
      <c r="H11" s="123" t="s">
        <v>114</v>
      </c>
      <c r="I11" s="123"/>
    </row>
    <row r="12" spans="1:10" s="38" customFormat="1" ht="24" customHeight="1">
      <c r="A12" s="133" t="s">
        <v>93</v>
      </c>
      <c r="B12" s="36"/>
      <c r="C12" s="51"/>
      <c r="D12" s="69"/>
      <c r="E12" s="69"/>
      <c r="F12" s="36"/>
      <c r="G12" s="36"/>
      <c r="H12" s="36"/>
      <c r="I12" s="122"/>
      <c r="J12" s="37"/>
    </row>
    <row r="13" spans="1:10" s="8" customFormat="1" ht="39" customHeight="1">
      <c r="A13" s="74" t="s">
        <v>380</v>
      </c>
      <c r="B13" s="88">
        <v>40999</v>
      </c>
      <c r="C13" s="7" t="s">
        <v>516</v>
      </c>
      <c r="D13" s="65" t="s">
        <v>744</v>
      </c>
      <c r="E13" s="65"/>
      <c r="F13" s="99" t="s">
        <v>780</v>
      </c>
      <c r="G13" s="100" t="e">
        <f aca="true" t="shared" si="0" ref="G13:G25">F13-B13</f>
        <v>#VALUE!</v>
      </c>
      <c r="H13" s="173" t="s">
        <v>782</v>
      </c>
      <c r="I13" s="115"/>
      <c r="J13" s="19"/>
    </row>
    <row r="14" spans="1:11" s="20" customFormat="1" ht="54.75" customHeight="1">
      <c r="A14" s="136" t="s">
        <v>381</v>
      </c>
      <c r="B14" s="89">
        <v>40968</v>
      </c>
      <c r="C14" s="163" t="s">
        <v>67</v>
      </c>
      <c r="D14" s="70" t="s">
        <v>744</v>
      </c>
      <c r="E14" s="70"/>
      <c r="F14" s="99" t="s">
        <v>780</v>
      </c>
      <c r="G14" s="104" t="e">
        <f t="shared" si="0"/>
        <v>#VALUE!</v>
      </c>
      <c r="H14" s="173" t="s">
        <v>782</v>
      </c>
      <c r="I14" s="159"/>
      <c r="K14" s="21"/>
    </row>
    <row r="15" spans="1:11" s="19" customFormat="1" ht="39" customHeight="1">
      <c r="A15" s="74" t="s">
        <v>382</v>
      </c>
      <c r="B15" s="88">
        <v>40968</v>
      </c>
      <c r="C15" s="7" t="s">
        <v>231</v>
      </c>
      <c r="D15" s="71" t="s">
        <v>744</v>
      </c>
      <c r="E15" s="71"/>
      <c r="F15" s="99" t="s">
        <v>780</v>
      </c>
      <c r="G15" s="105" t="e">
        <f t="shared" si="0"/>
        <v>#VALUE!</v>
      </c>
      <c r="H15" s="173" t="s">
        <v>782</v>
      </c>
      <c r="I15" s="25"/>
      <c r="K15" s="22"/>
    </row>
    <row r="16" spans="1:11" s="20" customFormat="1" ht="38.25">
      <c r="A16" s="136" t="s">
        <v>383</v>
      </c>
      <c r="B16" s="89">
        <v>40968</v>
      </c>
      <c r="C16" s="97" t="s">
        <v>517</v>
      </c>
      <c r="D16" s="65" t="s">
        <v>744</v>
      </c>
      <c r="E16" s="70" t="s">
        <v>744</v>
      </c>
      <c r="F16" s="99" t="s">
        <v>780</v>
      </c>
      <c r="G16" s="104" t="e">
        <f t="shared" si="0"/>
        <v>#VALUE!</v>
      </c>
      <c r="H16" s="34" t="s">
        <v>781</v>
      </c>
      <c r="I16" s="24"/>
      <c r="K16" s="21"/>
    </row>
    <row r="17" spans="1:11" s="19" customFormat="1" ht="27.75" customHeight="1">
      <c r="A17" s="143" t="s">
        <v>384</v>
      </c>
      <c r="B17" s="98">
        <v>40939</v>
      </c>
      <c r="C17" s="7" t="s">
        <v>518</v>
      </c>
      <c r="D17" s="70" t="s">
        <v>744</v>
      </c>
      <c r="E17" s="71"/>
      <c r="F17" s="99" t="s">
        <v>780</v>
      </c>
      <c r="G17" s="105" t="e">
        <f t="shared" si="0"/>
        <v>#VALUE!</v>
      </c>
      <c r="H17" s="173" t="s">
        <v>782</v>
      </c>
      <c r="I17" s="25"/>
      <c r="K17" s="22"/>
    </row>
    <row r="18" spans="1:11" s="20" customFormat="1" ht="26.25" customHeight="1">
      <c r="A18" s="144" t="s">
        <v>385</v>
      </c>
      <c r="B18" s="89">
        <v>40939</v>
      </c>
      <c r="C18" s="97" t="s">
        <v>133</v>
      </c>
      <c r="D18" s="71" t="s">
        <v>744</v>
      </c>
      <c r="E18" s="70"/>
      <c r="F18" s="99" t="s">
        <v>780</v>
      </c>
      <c r="G18" s="104" t="e">
        <f t="shared" si="0"/>
        <v>#VALUE!</v>
      </c>
      <c r="H18" s="173" t="s">
        <v>782</v>
      </c>
      <c r="I18" s="24"/>
      <c r="K18" s="21"/>
    </row>
    <row r="19" spans="1:11" s="19" customFormat="1" ht="69" customHeight="1">
      <c r="A19" s="74" t="s">
        <v>386</v>
      </c>
      <c r="B19" s="98">
        <v>40939</v>
      </c>
      <c r="C19" s="7" t="s">
        <v>292</v>
      </c>
      <c r="D19" s="70" t="s">
        <v>744</v>
      </c>
      <c r="E19" s="71"/>
      <c r="F19" s="99" t="s">
        <v>780</v>
      </c>
      <c r="G19" s="105" t="e">
        <f t="shared" si="0"/>
        <v>#VALUE!</v>
      </c>
      <c r="H19" s="173" t="s">
        <v>782</v>
      </c>
      <c r="I19" s="25"/>
      <c r="K19" s="22"/>
    </row>
    <row r="20" spans="1:11" s="20" customFormat="1" ht="25.5">
      <c r="A20" s="144" t="s">
        <v>387</v>
      </c>
      <c r="B20" s="102">
        <v>40939</v>
      </c>
      <c r="C20" s="97" t="s">
        <v>134</v>
      </c>
      <c r="D20" s="70" t="s">
        <v>744</v>
      </c>
      <c r="E20" s="70"/>
      <c r="F20" s="99" t="s">
        <v>780</v>
      </c>
      <c r="G20" s="104" t="e">
        <f t="shared" si="0"/>
        <v>#VALUE!</v>
      </c>
      <c r="H20" s="173" t="s">
        <v>782</v>
      </c>
      <c r="I20" s="24"/>
      <c r="K20" s="21"/>
    </row>
    <row r="21" spans="1:11" s="19" customFormat="1" ht="84.75" customHeight="1">
      <c r="A21" s="74" t="s">
        <v>388</v>
      </c>
      <c r="B21" s="98">
        <v>40939</v>
      </c>
      <c r="C21" s="117" t="s">
        <v>423</v>
      </c>
      <c r="D21" s="70" t="s">
        <v>744</v>
      </c>
      <c r="E21" s="71"/>
      <c r="F21" s="99" t="s">
        <v>780</v>
      </c>
      <c r="G21" s="105" t="e">
        <f t="shared" si="0"/>
        <v>#VALUE!</v>
      </c>
      <c r="H21" s="173" t="s">
        <v>782</v>
      </c>
      <c r="I21" s="25"/>
      <c r="K21" s="22"/>
    </row>
    <row r="22" spans="1:11" s="20" customFormat="1" ht="25.5">
      <c r="A22" s="142" t="s">
        <v>389</v>
      </c>
      <c r="B22" s="102">
        <v>40908</v>
      </c>
      <c r="C22" s="97" t="s">
        <v>135</v>
      </c>
      <c r="D22" s="70" t="s">
        <v>744</v>
      </c>
      <c r="E22" s="70"/>
      <c r="F22" s="99" t="s">
        <v>780</v>
      </c>
      <c r="G22" s="104" t="e">
        <f t="shared" si="0"/>
        <v>#VALUE!</v>
      </c>
      <c r="H22" s="173" t="s">
        <v>782</v>
      </c>
      <c r="I22" s="24"/>
      <c r="K22" s="21"/>
    </row>
    <row r="23" spans="1:11" s="19" customFormat="1" ht="54.75" customHeight="1">
      <c r="A23" s="74" t="s">
        <v>390</v>
      </c>
      <c r="B23" s="98">
        <v>40908</v>
      </c>
      <c r="C23" s="7" t="s">
        <v>228</v>
      </c>
      <c r="D23" s="70" t="s">
        <v>744</v>
      </c>
      <c r="E23" s="71"/>
      <c r="F23" s="99" t="s">
        <v>780</v>
      </c>
      <c r="G23" s="105" t="e">
        <f t="shared" si="0"/>
        <v>#VALUE!</v>
      </c>
      <c r="H23" s="173" t="s">
        <v>782</v>
      </c>
      <c r="I23" s="25"/>
      <c r="K23" s="22"/>
    </row>
    <row r="24" spans="1:11" s="20" customFormat="1" ht="38.25">
      <c r="A24" s="142" t="s">
        <v>391</v>
      </c>
      <c r="B24" s="102">
        <v>40908</v>
      </c>
      <c r="C24" s="97" t="s">
        <v>232</v>
      </c>
      <c r="D24" s="70" t="s">
        <v>744</v>
      </c>
      <c r="E24" s="70"/>
      <c r="F24" s="99" t="s">
        <v>780</v>
      </c>
      <c r="G24" s="104" t="e">
        <f t="shared" si="0"/>
        <v>#VALUE!</v>
      </c>
      <c r="H24" s="173" t="s">
        <v>782</v>
      </c>
      <c r="I24" s="24"/>
      <c r="K24" s="21"/>
    </row>
    <row r="25" spans="1:11" s="19" customFormat="1" ht="28.5" customHeight="1">
      <c r="A25" s="77" t="s">
        <v>41</v>
      </c>
      <c r="B25" s="98">
        <v>40877</v>
      </c>
      <c r="C25" s="7" t="s">
        <v>136</v>
      </c>
      <c r="D25" s="70" t="s">
        <v>744</v>
      </c>
      <c r="E25" s="71"/>
      <c r="F25" s="99" t="s">
        <v>780</v>
      </c>
      <c r="G25" s="105" t="e">
        <f t="shared" si="0"/>
        <v>#VALUE!</v>
      </c>
      <c r="H25" s="173" t="s">
        <v>782</v>
      </c>
      <c r="I25" s="25"/>
      <c r="K25" s="22"/>
    </row>
    <row r="26" spans="1:11" s="19" customFormat="1" ht="38.25">
      <c r="A26" s="141" t="s">
        <v>392</v>
      </c>
      <c r="B26" s="109">
        <v>40847</v>
      </c>
      <c r="C26" s="97" t="s">
        <v>137</v>
      </c>
      <c r="D26" s="70" t="s">
        <v>744</v>
      </c>
      <c r="E26" s="108"/>
      <c r="F26" s="99" t="s">
        <v>780</v>
      </c>
      <c r="G26" s="106" t="e">
        <f aca="true" t="shared" si="1" ref="G26:G43">F26-B26</f>
        <v>#VALUE!</v>
      </c>
      <c r="H26" s="173" t="s">
        <v>782</v>
      </c>
      <c r="I26" s="107"/>
      <c r="K26" s="22"/>
    </row>
    <row r="27" spans="1:11" s="19" customFormat="1" ht="38.25">
      <c r="A27" s="74" t="s">
        <v>393</v>
      </c>
      <c r="B27" s="98">
        <v>40847</v>
      </c>
      <c r="C27" s="7" t="s">
        <v>138</v>
      </c>
      <c r="D27" s="70" t="s">
        <v>744</v>
      </c>
      <c r="E27" s="71"/>
      <c r="F27" s="99" t="s">
        <v>780</v>
      </c>
      <c r="G27" s="105" t="e">
        <f t="shared" si="1"/>
        <v>#VALUE!</v>
      </c>
      <c r="H27" s="173" t="s">
        <v>782</v>
      </c>
      <c r="I27" s="25"/>
      <c r="K27" s="22"/>
    </row>
    <row r="28" spans="1:11" s="110" customFormat="1" ht="51">
      <c r="A28" s="141" t="s">
        <v>394</v>
      </c>
      <c r="B28" s="109">
        <v>40786</v>
      </c>
      <c r="C28" s="97" t="s">
        <v>370</v>
      </c>
      <c r="D28" s="70" t="s">
        <v>744</v>
      </c>
      <c r="E28" s="108"/>
      <c r="F28" s="99" t="s">
        <v>780</v>
      </c>
      <c r="G28" s="106" t="e">
        <f t="shared" si="1"/>
        <v>#VALUE!</v>
      </c>
      <c r="H28" s="173" t="s">
        <v>782</v>
      </c>
      <c r="I28" s="107"/>
      <c r="K28" s="111"/>
    </row>
    <row r="29" spans="1:11" s="19" customFormat="1" ht="30.75" customHeight="1">
      <c r="A29" s="74" t="s">
        <v>395</v>
      </c>
      <c r="B29" s="98">
        <v>40786</v>
      </c>
      <c r="C29" s="7" t="s">
        <v>140</v>
      </c>
      <c r="D29" s="70" t="s">
        <v>744</v>
      </c>
      <c r="E29" s="71"/>
      <c r="F29" s="99" t="s">
        <v>780</v>
      </c>
      <c r="G29" s="105" t="e">
        <f t="shared" si="1"/>
        <v>#VALUE!</v>
      </c>
      <c r="H29" s="173" t="s">
        <v>782</v>
      </c>
      <c r="I29" s="25"/>
      <c r="K29" s="22"/>
    </row>
    <row r="30" spans="1:11" s="110" customFormat="1" ht="38.25">
      <c r="A30" s="141" t="s">
        <v>396</v>
      </c>
      <c r="B30" s="109">
        <v>40755</v>
      </c>
      <c r="C30" s="97" t="s">
        <v>139</v>
      </c>
      <c r="D30" s="70" t="s">
        <v>744</v>
      </c>
      <c r="E30" s="108"/>
      <c r="F30" s="99" t="s">
        <v>780</v>
      </c>
      <c r="G30" s="106" t="e">
        <f t="shared" si="1"/>
        <v>#VALUE!</v>
      </c>
      <c r="H30" s="173" t="s">
        <v>782</v>
      </c>
      <c r="I30" s="107"/>
      <c r="K30" s="111"/>
    </row>
    <row r="31" spans="1:11" s="19" customFormat="1" ht="38.25">
      <c r="A31" s="74" t="s">
        <v>397</v>
      </c>
      <c r="B31" s="98">
        <v>40755</v>
      </c>
      <c r="C31" s="7" t="s">
        <v>300</v>
      </c>
      <c r="D31" s="70" t="s">
        <v>744</v>
      </c>
      <c r="E31" s="71"/>
      <c r="F31" s="99" t="s">
        <v>780</v>
      </c>
      <c r="G31" s="105" t="e">
        <f t="shared" si="1"/>
        <v>#VALUE!</v>
      </c>
      <c r="H31" s="173" t="s">
        <v>782</v>
      </c>
      <c r="I31" s="25"/>
      <c r="K31" s="22"/>
    </row>
    <row r="32" spans="1:11" s="110" customFormat="1" ht="51.75" customHeight="1">
      <c r="A32" s="141" t="s">
        <v>398</v>
      </c>
      <c r="B32" s="109">
        <v>40755</v>
      </c>
      <c r="C32" s="97" t="s">
        <v>519</v>
      </c>
      <c r="D32" s="70" t="s">
        <v>744</v>
      </c>
      <c r="E32" s="108"/>
      <c r="F32" s="99" t="s">
        <v>780</v>
      </c>
      <c r="G32" s="106" t="e">
        <f t="shared" si="1"/>
        <v>#VALUE!</v>
      </c>
      <c r="H32" s="173" t="s">
        <v>782</v>
      </c>
      <c r="I32" s="107"/>
      <c r="K32" s="111"/>
    </row>
    <row r="33" spans="1:11" s="19" customFormat="1" ht="56.25" customHeight="1">
      <c r="A33" s="74" t="s">
        <v>399</v>
      </c>
      <c r="B33" s="98">
        <v>40755</v>
      </c>
      <c r="C33" s="7" t="s">
        <v>293</v>
      </c>
      <c r="D33" s="70" t="s">
        <v>744</v>
      </c>
      <c r="E33" s="71"/>
      <c r="F33" s="99" t="s">
        <v>780</v>
      </c>
      <c r="G33" s="105" t="e">
        <f t="shared" si="1"/>
        <v>#VALUE!</v>
      </c>
      <c r="H33" s="173" t="s">
        <v>782</v>
      </c>
      <c r="I33" s="25"/>
      <c r="K33" s="22"/>
    </row>
    <row r="34" spans="1:11" s="110" customFormat="1" ht="38.25">
      <c r="A34" s="141" t="s">
        <v>400</v>
      </c>
      <c r="B34" s="109">
        <v>40755</v>
      </c>
      <c r="C34" s="97" t="s">
        <v>424</v>
      </c>
      <c r="D34" s="70"/>
      <c r="E34" s="108"/>
      <c r="F34" s="99" t="s">
        <v>780</v>
      </c>
      <c r="G34" s="106" t="e">
        <f t="shared" si="1"/>
        <v>#VALUE!</v>
      </c>
      <c r="H34" s="173" t="s">
        <v>782</v>
      </c>
      <c r="I34" s="107"/>
      <c r="K34" s="111"/>
    </row>
    <row r="35" spans="1:11" s="19" customFormat="1" ht="38.25">
      <c r="A35" s="77" t="s">
        <v>401</v>
      </c>
      <c r="B35" s="98">
        <v>40724</v>
      </c>
      <c r="C35" s="7" t="s">
        <v>291</v>
      </c>
      <c r="D35" s="70" t="s">
        <v>744</v>
      </c>
      <c r="E35" s="71"/>
      <c r="F35" s="99" t="s">
        <v>780</v>
      </c>
      <c r="G35" s="105" t="e">
        <f t="shared" si="1"/>
        <v>#VALUE!</v>
      </c>
      <c r="H35" s="173" t="s">
        <v>782</v>
      </c>
      <c r="I35" s="25"/>
      <c r="K35" s="22"/>
    </row>
    <row r="36" spans="1:11" s="110" customFormat="1" ht="25.5">
      <c r="A36" s="141" t="s">
        <v>402</v>
      </c>
      <c r="B36" s="109">
        <v>40724</v>
      </c>
      <c r="C36" s="97" t="s">
        <v>229</v>
      </c>
      <c r="D36" s="70" t="s">
        <v>744</v>
      </c>
      <c r="E36" s="108"/>
      <c r="F36" s="99" t="s">
        <v>780</v>
      </c>
      <c r="G36" s="106" t="e">
        <f t="shared" si="1"/>
        <v>#VALUE!</v>
      </c>
      <c r="H36" s="173" t="s">
        <v>782</v>
      </c>
      <c r="I36" s="107"/>
      <c r="K36" s="111"/>
    </row>
    <row r="37" spans="1:11" s="19" customFormat="1" ht="56.25" customHeight="1">
      <c r="A37" s="77" t="s">
        <v>403</v>
      </c>
      <c r="B37" s="98">
        <v>40724</v>
      </c>
      <c r="C37" s="117" t="s">
        <v>75</v>
      </c>
      <c r="D37" s="70" t="s">
        <v>744</v>
      </c>
      <c r="E37" s="71"/>
      <c r="F37" s="99" t="s">
        <v>780</v>
      </c>
      <c r="G37" s="105" t="e">
        <f t="shared" si="1"/>
        <v>#VALUE!</v>
      </c>
      <c r="H37" s="173" t="s">
        <v>782</v>
      </c>
      <c r="I37" s="25"/>
      <c r="K37" s="22"/>
    </row>
    <row r="38" spans="1:9" s="110" customFormat="1" ht="41.25" customHeight="1">
      <c r="A38" s="141" t="s">
        <v>404</v>
      </c>
      <c r="B38" s="109">
        <v>40724</v>
      </c>
      <c r="C38" s="101" t="s">
        <v>233</v>
      </c>
      <c r="D38" s="70" t="s">
        <v>744</v>
      </c>
      <c r="E38" s="108"/>
      <c r="F38" s="99" t="s">
        <v>780</v>
      </c>
      <c r="G38" s="106" t="e">
        <f t="shared" si="1"/>
        <v>#VALUE!</v>
      </c>
      <c r="H38" s="173" t="s">
        <v>782</v>
      </c>
      <c r="I38" s="107"/>
    </row>
    <row r="39" spans="1:9" s="19" customFormat="1" ht="68.25" customHeight="1">
      <c r="A39" s="74" t="s">
        <v>405</v>
      </c>
      <c r="B39" s="98">
        <v>40694</v>
      </c>
      <c r="C39" s="7" t="s">
        <v>425</v>
      </c>
      <c r="D39" s="70" t="s">
        <v>744</v>
      </c>
      <c r="E39" s="71"/>
      <c r="F39" s="99" t="s">
        <v>780</v>
      </c>
      <c r="G39" s="105" t="e">
        <f t="shared" si="1"/>
        <v>#VALUE!</v>
      </c>
      <c r="H39" s="173" t="s">
        <v>782</v>
      </c>
      <c r="I39" s="25"/>
    </row>
    <row r="40" spans="1:9" s="110" customFormat="1" ht="25.5">
      <c r="A40" s="141" t="s">
        <v>406</v>
      </c>
      <c r="B40" s="109">
        <v>40663</v>
      </c>
      <c r="C40" s="101" t="s">
        <v>426</v>
      </c>
      <c r="D40" s="70" t="s">
        <v>744</v>
      </c>
      <c r="E40" s="108"/>
      <c r="F40" s="99" t="s">
        <v>780</v>
      </c>
      <c r="G40" s="106" t="e">
        <f t="shared" si="1"/>
        <v>#VALUE!</v>
      </c>
      <c r="H40" s="173" t="s">
        <v>782</v>
      </c>
      <c r="I40" s="107"/>
    </row>
    <row r="41" spans="1:9" s="19" customFormat="1" ht="38.25">
      <c r="A41" s="74" t="s">
        <v>407</v>
      </c>
      <c r="B41" s="98">
        <v>40663</v>
      </c>
      <c r="C41" s="7" t="s">
        <v>234</v>
      </c>
      <c r="D41" s="70" t="s">
        <v>744</v>
      </c>
      <c r="E41" s="71"/>
      <c r="F41" s="99" t="s">
        <v>780</v>
      </c>
      <c r="G41" s="105" t="e">
        <f t="shared" si="1"/>
        <v>#VALUE!</v>
      </c>
      <c r="H41" s="173" t="s">
        <v>782</v>
      </c>
      <c r="I41" s="25"/>
    </row>
    <row r="42" spans="1:9" s="110" customFormat="1" ht="38.25">
      <c r="A42" s="141" t="s">
        <v>408</v>
      </c>
      <c r="B42" s="109">
        <v>40663</v>
      </c>
      <c r="C42" s="97" t="s">
        <v>371</v>
      </c>
      <c r="D42" s="70" t="s">
        <v>744</v>
      </c>
      <c r="E42" s="108"/>
      <c r="F42" s="99" t="s">
        <v>780</v>
      </c>
      <c r="G42" s="106" t="e">
        <f t="shared" si="1"/>
        <v>#VALUE!</v>
      </c>
      <c r="H42" s="173" t="s">
        <v>782</v>
      </c>
      <c r="I42" s="107"/>
    </row>
    <row r="43" spans="1:9" s="19" customFormat="1" ht="28.5" customHeight="1">
      <c r="A43" s="143" t="s">
        <v>409</v>
      </c>
      <c r="B43" s="98">
        <v>40663</v>
      </c>
      <c r="C43" s="7" t="s">
        <v>235</v>
      </c>
      <c r="D43" s="70" t="s">
        <v>744</v>
      </c>
      <c r="E43" s="71"/>
      <c r="F43" s="99" t="s">
        <v>780</v>
      </c>
      <c r="G43" s="105" t="e">
        <f t="shared" si="1"/>
        <v>#VALUE!</v>
      </c>
      <c r="H43" s="173" t="s">
        <v>782</v>
      </c>
      <c r="I43" s="25"/>
    </row>
    <row r="44" spans="1:10" s="12" customFormat="1" ht="21.75" customHeight="1">
      <c r="A44" s="134"/>
      <c r="B44" s="90"/>
      <c r="C44" s="90"/>
      <c r="D44" s="91">
        <f>COUNTIF(D13:D43,"X")</f>
        <v>30</v>
      </c>
      <c r="E44" s="91">
        <f>COUNTIF(E13:E43,"X")</f>
        <v>1</v>
      </c>
      <c r="F44" s="24"/>
      <c r="G44" s="24"/>
      <c r="H44" s="92"/>
      <c r="I44" s="92"/>
      <c r="J44" s="93"/>
    </row>
    <row r="45" spans="1:10" s="41" customFormat="1" ht="34.5" customHeight="1">
      <c r="A45" s="76"/>
      <c r="B45" s="45"/>
      <c r="C45" s="4"/>
      <c r="D45" s="46" t="s">
        <v>97</v>
      </c>
      <c r="E45" s="46" t="s">
        <v>98</v>
      </c>
      <c r="F45" s="48" t="s">
        <v>96</v>
      </c>
      <c r="G45" s="47" t="s">
        <v>109</v>
      </c>
      <c r="H45" s="85"/>
      <c r="I45" s="34"/>
      <c r="J45" s="35"/>
    </row>
    <row r="46" spans="1:10" s="16" customFormat="1" ht="23.25" customHeight="1" thickBot="1">
      <c r="A46" s="78" t="s">
        <v>107</v>
      </c>
      <c r="B46" s="52"/>
      <c r="C46" s="53"/>
      <c r="D46" s="87">
        <f>D44/31</f>
        <v>0.967741935483871</v>
      </c>
      <c r="E46" s="87">
        <f>E44/31</f>
        <v>0.03225806451612903</v>
      </c>
      <c r="F46" s="54"/>
      <c r="G46" s="55" t="e">
        <f>AVERAGE(G13:G43)</f>
        <v>#VALUE!</v>
      </c>
      <c r="H46" s="55"/>
      <c r="I46" s="56"/>
      <c r="J46" s="35"/>
    </row>
  </sheetData>
  <sheetProtection/>
  <mergeCells count="1">
    <mergeCell ref="D10:H10"/>
  </mergeCells>
  <hyperlinks>
    <hyperlink ref="A13" r:id="rId1" display="http://guidance.nice.org.uk/TA249"/>
    <hyperlink ref="A14" r:id="rId2" display="http://guidance.nice.org.uk/TA247"/>
    <hyperlink ref="A15" r:id="rId3" display="http://guidance.nice.org.uk/TA248"/>
    <hyperlink ref="A16" r:id="rId4" display="http://guidance.nice.org.uk/TA246"/>
    <hyperlink ref="A17" r:id="rId5" display="http://guidance.nice.org.uk/TA245"/>
    <hyperlink ref="A18" r:id="rId6" display="http://guidance.nice.org.uk/TA244"/>
    <hyperlink ref="A19" r:id="rId7" display="http://guidance.nice.org.uk/TA242"/>
    <hyperlink ref="A20" r:id="rId8" display="http://guidance.nice.org.uk/TA243"/>
    <hyperlink ref="A21" r:id="rId9" display="http://guidance.nice.org.uk/TA241"/>
    <hyperlink ref="A22" r:id="rId10" display="http://guidance.nice.org.uk/TA238"/>
    <hyperlink ref="A23" r:id="rId11" display="http://guidance.nice.org.uk/TA239"/>
    <hyperlink ref="A24" r:id="rId12" display="http://guidance.nice.org.uk/TA240"/>
    <hyperlink ref="A25" r:id="rId13" display="http://guidance.nice.org.uk/TA237"/>
    <hyperlink ref="A26" r:id="rId14" display="http://guidance.nice.org.uk/TA235"/>
    <hyperlink ref="A27" r:id="rId15" display="http://guidance.nice.org.uk/TA236"/>
    <hyperlink ref="A28" r:id="rId16" display="http://guidance.nice.org.uk/TA233"/>
    <hyperlink ref="A29" r:id="rId17" display="http://guidance.nice.org.uk/TA234"/>
    <hyperlink ref="A30" r:id="rId18" display="http://guidance.nice.org.uk/TA229"/>
    <hyperlink ref="A31" r:id="rId19" display="http://guidance.nice.org.uk/TA231"/>
    <hyperlink ref="A32" r:id="rId20" display="http://guidance.nice.org.uk/TA232"/>
    <hyperlink ref="A33" r:id="rId21" display="http://guidance.nice.org.uk/TA228"/>
    <hyperlink ref="A34" r:id="rId22" display="http://guidance.nice.org.uk/TA230"/>
    <hyperlink ref="A35" r:id="rId23" display="http://guidance.nice.org.uk/TA227"/>
    <hyperlink ref="A36" r:id="rId24" display="http://guidance.nice.org.uk/TA226"/>
    <hyperlink ref="A37" r:id="rId25" display="http://guidance.nice.org.uk/TA225"/>
    <hyperlink ref="A38" r:id="rId26" display="http://guidance.nice.org.uk/TA224"/>
    <hyperlink ref="A39" r:id="rId27" display="http://guidance.nice.org.uk/TA223"/>
    <hyperlink ref="A40" r:id="rId28" display="http://guidance.nice.org.uk/TA221"/>
    <hyperlink ref="A41" r:id="rId29" display="http://guidance.nice.org.uk/TA222"/>
    <hyperlink ref="A42" r:id="rId30" display="http://guidance.nice.org.uk/TA220"/>
    <hyperlink ref="A43" r:id="rId31" display="http://guidance.nice.org.uk/TA219"/>
  </hyperlinks>
  <printOptions/>
  <pageMargins left="0.7480314960629921" right="0.7480314960629921" top="0.984251968503937" bottom="0.984251968503937" header="0.5118110236220472" footer="0.5118110236220472"/>
  <pageSetup horizontalDpi="600" verticalDpi="600" orientation="landscape" paperSize="9" scale="70" r:id="rId33"/>
  <drawing r:id="rId32"/>
</worksheet>
</file>

<file path=xl/worksheets/sheet8.xml><?xml version="1.0" encoding="utf-8"?>
<worksheet xmlns="http://schemas.openxmlformats.org/spreadsheetml/2006/main" xmlns:r="http://schemas.openxmlformats.org/officeDocument/2006/relationships">
  <dimension ref="A1:J48"/>
  <sheetViews>
    <sheetView zoomScale="80" zoomScaleNormal="80" zoomScalePageLayoutView="0" workbookViewId="0" topLeftCell="A40">
      <selection activeCell="H13" sqref="H13:H45"/>
    </sheetView>
  </sheetViews>
  <sheetFormatPr defaultColWidth="0" defaultRowHeight="12.75"/>
  <cols>
    <col min="1" max="1" width="36.28125" style="0" customWidth="1"/>
    <col min="2" max="2" width="11.140625" style="0" customWidth="1"/>
    <col min="3" max="3" width="42.7109375" style="0" customWidth="1"/>
    <col min="4" max="5" width="10.8515625" style="0" customWidth="1"/>
    <col min="6" max="6" width="12.00390625" style="0" customWidth="1"/>
    <col min="7" max="7" width="11.8515625" style="0" customWidth="1"/>
    <col min="8" max="8" width="40.8515625" style="0" customWidth="1"/>
    <col min="9" max="9" width="11.421875" style="20" customWidth="1"/>
    <col min="10" max="16384" width="0" style="0" hidden="1" customWidth="1"/>
  </cols>
  <sheetData>
    <row r="1" spans="1:9" s="16" customFormat="1" ht="18.75">
      <c r="A1" s="17"/>
      <c r="B1" s="17"/>
      <c r="C1" s="18" t="s">
        <v>87</v>
      </c>
      <c r="D1" s="17"/>
      <c r="E1" s="17"/>
      <c r="F1" s="17"/>
      <c r="G1" s="17"/>
      <c r="H1" s="17"/>
      <c r="I1" s="157"/>
    </row>
    <row r="2" ht="12.75">
      <c r="I2" s="158"/>
    </row>
    <row r="3" spans="8:9" s="12" customFormat="1" ht="18">
      <c r="H3" s="153" t="s">
        <v>48</v>
      </c>
      <c r="I3" s="153"/>
    </row>
    <row r="4" spans="2:9" ht="18">
      <c r="B4" s="12"/>
      <c r="H4" s="154" t="s">
        <v>47</v>
      </c>
      <c r="I4" s="154"/>
    </row>
    <row r="5" spans="2:9" ht="18">
      <c r="B5" s="12"/>
      <c r="H5" s="154"/>
      <c r="I5" s="154"/>
    </row>
    <row r="6" spans="2:9" ht="18">
      <c r="B6" s="12"/>
      <c r="H6" s="154"/>
      <c r="I6" s="154"/>
    </row>
    <row r="7" ht="10.5" customHeight="1">
      <c r="I7" s="155"/>
    </row>
    <row r="8" spans="1:9" ht="15">
      <c r="A8" s="14" t="s">
        <v>112</v>
      </c>
      <c r="I8" s="156"/>
    </row>
    <row r="9" spans="1:9" ht="12.75">
      <c r="A9" s="12"/>
      <c r="B9" s="12"/>
      <c r="C9" s="12"/>
      <c r="I9" s="12"/>
    </row>
    <row r="10" spans="1:9" ht="36.75" customHeight="1">
      <c r="A10" s="63" t="s">
        <v>129</v>
      </c>
      <c r="B10" s="63" t="s">
        <v>94</v>
      </c>
      <c r="C10" s="63" t="s">
        <v>99</v>
      </c>
      <c r="D10" s="440" t="s">
        <v>128</v>
      </c>
      <c r="E10" s="441"/>
      <c r="F10" s="441"/>
      <c r="G10" s="441"/>
      <c r="H10" s="442"/>
      <c r="I10"/>
    </row>
    <row r="11" spans="1:9" ht="41.25" customHeight="1" thickBot="1">
      <c r="A11" s="59"/>
      <c r="B11" s="59"/>
      <c r="C11" s="59"/>
      <c r="D11" s="60" t="s">
        <v>81</v>
      </c>
      <c r="E11" s="60" t="s">
        <v>82</v>
      </c>
      <c r="F11" s="60" t="s">
        <v>127</v>
      </c>
      <c r="G11" s="124" t="s">
        <v>113</v>
      </c>
      <c r="H11" s="123" t="s">
        <v>114</v>
      </c>
      <c r="I11" s="123"/>
    </row>
    <row r="12" spans="1:10" s="38" customFormat="1" ht="24" customHeight="1">
      <c r="A12" s="133" t="s">
        <v>108</v>
      </c>
      <c r="B12" s="36"/>
      <c r="C12" s="51"/>
      <c r="D12" s="36"/>
      <c r="E12" s="36"/>
      <c r="F12" s="36"/>
      <c r="G12" s="125"/>
      <c r="H12" s="125"/>
      <c r="I12" s="122"/>
      <c r="J12" s="131"/>
    </row>
    <row r="13" spans="1:10" s="19" customFormat="1" ht="81.75" customHeight="1">
      <c r="A13" s="77" t="s">
        <v>410</v>
      </c>
      <c r="B13" s="98">
        <v>40633</v>
      </c>
      <c r="C13" s="116" t="s">
        <v>427</v>
      </c>
      <c r="D13" s="71" t="s">
        <v>744</v>
      </c>
      <c r="E13" s="71"/>
      <c r="F13" s="98" t="s">
        <v>780</v>
      </c>
      <c r="G13" s="126" t="e">
        <f>F13-B13</f>
        <v>#VALUE!</v>
      </c>
      <c r="H13" s="173" t="s">
        <v>782</v>
      </c>
      <c r="I13" s="25"/>
      <c r="J13" s="22"/>
    </row>
    <row r="14" spans="1:10" s="20" customFormat="1" ht="38.25">
      <c r="A14" s="142" t="s">
        <v>411</v>
      </c>
      <c r="B14" s="102">
        <v>40633</v>
      </c>
      <c r="C14" s="112" t="s">
        <v>297</v>
      </c>
      <c r="D14" s="71" t="s">
        <v>744</v>
      </c>
      <c r="E14" s="70"/>
      <c r="F14" s="98" t="s">
        <v>780</v>
      </c>
      <c r="G14" s="127" t="e">
        <f aca="true" t="shared" si="0" ref="G14:G45">F14-B14</f>
        <v>#VALUE!</v>
      </c>
      <c r="H14" s="173" t="s">
        <v>782</v>
      </c>
      <c r="I14" s="24"/>
      <c r="J14" s="21"/>
    </row>
    <row r="15" spans="1:10" s="19" customFormat="1" ht="27.75" customHeight="1">
      <c r="A15" s="77" t="s">
        <v>412</v>
      </c>
      <c r="B15" s="98">
        <v>40602</v>
      </c>
      <c r="C15" s="114" t="s">
        <v>296</v>
      </c>
      <c r="D15" s="71" t="s">
        <v>744</v>
      </c>
      <c r="E15" s="71"/>
      <c r="F15" s="98" t="s">
        <v>780</v>
      </c>
      <c r="G15" s="126" t="e">
        <f t="shared" si="0"/>
        <v>#VALUE!</v>
      </c>
      <c r="H15" s="173" t="s">
        <v>782</v>
      </c>
      <c r="I15" s="25"/>
      <c r="J15" s="22"/>
    </row>
    <row r="16" spans="1:10" s="20" customFormat="1" ht="25.5">
      <c r="A16" s="142" t="s">
        <v>434</v>
      </c>
      <c r="B16" s="102">
        <v>40602</v>
      </c>
      <c r="C16" s="112" t="s">
        <v>141</v>
      </c>
      <c r="D16" s="71" t="s">
        <v>744</v>
      </c>
      <c r="E16" s="70"/>
      <c r="F16" s="98" t="s">
        <v>780</v>
      </c>
      <c r="G16" s="127" t="e">
        <f t="shared" si="0"/>
        <v>#VALUE!</v>
      </c>
      <c r="H16" s="173" t="s">
        <v>782</v>
      </c>
      <c r="I16" s="24"/>
      <c r="J16" s="21"/>
    </row>
    <row r="17" spans="1:10" s="19" customFormat="1" ht="41.25" customHeight="1">
      <c r="A17" s="77" t="s">
        <v>435</v>
      </c>
      <c r="B17" s="98">
        <v>40602</v>
      </c>
      <c r="C17" s="116" t="s">
        <v>295</v>
      </c>
      <c r="D17" s="71" t="s">
        <v>744</v>
      </c>
      <c r="E17" s="71"/>
      <c r="F17" s="98" t="s">
        <v>780</v>
      </c>
      <c r="G17" s="126" t="e">
        <f t="shared" si="0"/>
        <v>#VALUE!</v>
      </c>
      <c r="H17" s="173" t="s">
        <v>782</v>
      </c>
      <c r="I17" s="25"/>
      <c r="J17" s="22"/>
    </row>
    <row r="18" spans="1:10" s="20" customFormat="1" ht="42.75" customHeight="1">
      <c r="A18" s="142" t="s">
        <v>436</v>
      </c>
      <c r="B18" s="102">
        <v>40574</v>
      </c>
      <c r="C18" s="97" t="s">
        <v>294</v>
      </c>
      <c r="D18" s="71" t="s">
        <v>744</v>
      </c>
      <c r="E18" s="70"/>
      <c r="F18" s="98" t="s">
        <v>780</v>
      </c>
      <c r="G18" s="127" t="e">
        <f t="shared" si="0"/>
        <v>#VALUE!</v>
      </c>
      <c r="H18" s="173" t="s">
        <v>782</v>
      </c>
      <c r="I18" s="24"/>
      <c r="J18" s="21"/>
    </row>
    <row r="19" spans="1:10" s="19" customFormat="1" ht="123" customHeight="1">
      <c r="A19" s="77" t="s">
        <v>437</v>
      </c>
      <c r="B19" s="98">
        <v>40574</v>
      </c>
      <c r="C19" s="116" t="s">
        <v>236</v>
      </c>
      <c r="D19" s="71" t="s">
        <v>744</v>
      </c>
      <c r="E19" s="71"/>
      <c r="F19" s="98" t="s">
        <v>780</v>
      </c>
      <c r="G19" s="126" t="e">
        <f t="shared" si="0"/>
        <v>#VALUE!</v>
      </c>
      <c r="H19" s="173" t="s">
        <v>782</v>
      </c>
      <c r="I19" s="25"/>
      <c r="J19" s="22"/>
    </row>
    <row r="20" spans="1:10" s="20" customFormat="1" ht="132.75" customHeight="1">
      <c r="A20" s="142" t="s">
        <v>438</v>
      </c>
      <c r="B20" s="102">
        <v>40574</v>
      </c>
      <c r="C20" s="97" t="s">
        <v>237</v>
      </c>
      <c r="D20" s="71" t="s">
        <v>744</v>
      </c>
      <c r="E20" s="70"/>
      <c r="F20" s="98" t="s">
        <v>780</v>
      </c>
      <c r="G20" s="127" t="e">
        <f t="shared" si="0"/>
        <v>#VALUE!</v>
      </c>
      <c r="H20" s="173" t="s">
        <v>782</v>
      </c>
      <c r="I20" s="24"/>
      <c r="J20" s="21"/>
    </row>
    <row r="21" spans="1:10" s="19" customFormat="1" ht="38.25">
      <c r="A21" s="77" t="s">
        <v>439</v>
      </c>
      <c r="B21" s="98">
        <v>40543</v>
      </c>
      <c r="C21" s="114" t="s">
        <v>298</v>
      </c>
      <c r="D21" s="71" t="s">
        <v>744</v>
      </c>
      <c r="E21" s="71"/>
      <c r="F21" s="98" t="s">
        <v>780</v>
      </c>
      <c r="G21" s="126" t="e">
        <f t="shared" si="0"/>
        <v>#VALUE!</v>
      </c>
      <c r="H21" s="173" t="s">
        <v>782</v>
      </c>
      <c r="I21" s="25"/>
      <c r="J21" s="22"/>
    </row>
    <row r="22" spans="1:10" s="20" customFormat="1" ht="135" customHeight="1">
      <c r="A22" s="142" t="s">
        <v>440</v>
      </c>
      <c r="B22" s="102">
        <v>40543</v>
      </c>
      <c r="C22" s="97" t="s">
        <v>238</v>
      </c>
      <c r="D22" s="71" t="s">
        <v>744</v>
      </c>
      <c r="E22" s="70"/>
      <c r="F22" s="98" t="s">
        <v>780</v>
      </c>
      <c r="G22" s="127" t="e">
        <f t="shared" si="0"/>
        <v>#VALUE!</v>
      </c>
      <c r="H22" s="173" t="s">
        <v>782</v>
      </c>
      <c r="I22" s="24"/>
      <c r="J22" s="21"/>
    </row>
    <row r="23" spans="1:10" s="19" customFormat="1" ht="40.5" customHeight="1">
      <c r="A23" s="77" t="s">
        <v>441</v>
      </c>
      <c r="B23" s="98">
        <v>40543</v>
      </c>
      <c r="C23" s="114" t="s">
        <v>79</v>
      </c>
      <c r="D23" s="71" t="s">
        <v>744</v>
      </c>
      <c r="E23" s="71"/>
      <c r="F23" s="98" t="s">
        <v>780</v>
      </c>
      <c r="G23" s="126" t="e">
        <f t="shared" si="0"/>
        <v>#VALUE!</v>
      </c>
      <c r="H23" s="173" t="s">
        <v>782</v>
      </c>
      <c r="I23" s="25"/>
      <c r="J23" s="22"/>
    </row>
    <row r="24" spans="1:10" s="20" customFormat="1" ht="40.5" customHeight="1">
      <c r="A24" s="142" t="s">
        <v>442</v>
      </c>
      <c r="B24" s="102">
        <v>40512</v>
      </c>
      <c r="C24" s="97" t="s">
        <v>372</v>
      </c>
      <c r="D24" s="71" t="s">
        <v>744</v>
      </c>
      <c r="E24" s="70"/>
      <c r="F24" s="98" t="s">
        <v>780</v>
      </c>
      <c r="G24" s="127" t="e">
        <f t="shared" si="0"/>
        <v>#VALUE!</v>
      </c>
      <c r="H24" s="173" t="s">
        <v>782</v>
      </c>
      <c r="I24" s="24"/>
      <c r="J24" s="21"/>
    </row>
    <row r="25" spans="1:10" s="19" customFormat="1" ht="54" customHeight="1">
      <c r="A25" s="143" t="s">
        <v>443</v>
      </c>
      <c r="B25" s="98">
        <v>40512</v>
      </c>
      <c r="C25" s="114" t="s">
        <v>422</v>
      </c>
      <c r="D25" s="71" t="s">
        <v>744</v>
      </c>
      <c r="E25" s="71"/>
      <c r="F25" s="98" t="s">
        <v>780</v>
      </c>
      <c r="G25" s="126" t="e">
        <f t="shared" si="0"/>
        <v>#VALUE!</v>
      </c>
      <c r="H25" s="173" t="s">
        <v>782</v>
      </c>
      <c r="I25" s="25"/>
      <c r="J25" s="22"/>
    </row>
    <row r="26" spans="1:10" s="20" customFormat="1" ht="40.5" customHeight="1">
      <c r="A26" s="144" t="s">
        <v>444</v>
      </c>
      <c r="B26" s="102">
        <v>40482</v>
      </c>
      <c r="C26" s="112" t="s">
        <v>374</v>
      </c>
      <c r="D26" s="71" t="s">
        <v>744</v>
      </c>
      <c r="E26" s="70"/>
      <c r="F26" s="98" t="s">
        <v>780</v>
      </c>
      <c r="G26" s="127" t="e">
        <f t="shared" si="0"/>
        <v>#VALUE!</v>
      </c>
      <c r="H26" s="173" t="s">
        <v>782</v>
      </c>
      <c r="I26" s="24"/>
      <c r="J26" s="21"/>
    </row>
    <row r="27" spans="1:10" s="19" customFormat="1" ht="53.25" customHeight="1">
      <c r="A27" s="143" t="s">
        <v>445</v>
      </c>
      <c r="B27" s="98">
        <v>40482</v>
      </c>
      <c r="C27" s="116" t="s">
        <v>299</v>
      </c>
      <c r="D27" s="71" t="s">
        <v>744</v>
      </c>
      <c r="E27" s="71"/>
      <c r="F27" s="98" t="s">
        <v>780</v>
      </c>
      <c r="G27" s="126" t="e">
        <f t="shared" si="0"/>
        <v>#VALUE!</v>
      </c>
      <c r="H27" s="173" t="s">
        <v>782</v>
      </c>
      <c r="I27" s="25"/>
      <c r="J27" s="22"/>
    </row>
    <row r="28" spans="1:10" s="20" customFormat="1" ht="38.25">
      <c r="A28" s="144" t="s">
        <v>446</v>
      </c>
      <c r="B28" s="102">
        <v>40482</v>
      </c>
      <c r="C28" s="112" t="s">
        <v>142</v>
      </c>
      <c r="D28" s="71" t="s">
        <v>744</v>
      </c>
      <c r="E28" s="70"/>
      <c r="F28" s="98" t="s">
        <v>780</v>
      </c>
      <c r="G28" s="127" t="e">
        <f t="shared" si="0"/>
        <v>#VALUE!</v>
      </c>
      <c r="H28" s="173" t="s">
        <v>782</v>
      </c>
      <c r="I28" s="24"/>
      <c r="J28" s="21"/>
    </row>
    <row r="29" spans="1:10" s="19" customFormat="1" ht="38.25">
      <c r="A29" s="143" t="s">
        <v>447</v>
      </c>
      <c r="B29" s="98">
        <v>40482</v>
      </c>
      <c r="C29" s="114" t="s">
        <v>143</v>
      </c>
      <c r="D29" s="71" t="s">
        <v>744</v>
      </c>
      <c r="E29" s="71"/>
      <c r="F29" s="98" t="s">
        <v>780</v>
      </c>
      <c r="G29" s="126" t="e">
        <f t="shared" si="0"/>
        <v>#VALUE!</v>
      </c>
      <c r="H29" s="173" t="s">
        <v>782</v>
      </c>
      <c r="I29" s="25"/>
      <c r="J29" s="22"/>
    </row>
    <row r="30" spans="1:10" s="20" customFormat="1" ht="39.75" customHeight="1">
      <c r="A30" s="144" t="s">
        <v>448</v>
      </c>
      <c r="B30" s="102">
        <v>40482</v>
      </c>
      <c r="C30" s="101" t="s">
        <v>375</v>
      </c>
      <c r="D30" s="71" t="s">
        <v>744</v>
      </c>
      <c r="E30" s="70"/>
      <c r="F30" s="98" t="s">
        <v>780</v>
      </c>
      <c r="G30" s="127" t="e">
        <f t="shared" si="0"/>
        <v>#VALUE!</v>
      </c>
      <c r="H30" s="173" t="s">
        <v>782</v>
      </c>
      <c r="I30" s="24"/>
      <c r="J30" s="21"/>
    </row>
    <row r="31" spans="1:10" s="19" customFormat="1" ht="38.25">
      <c r="A31" s="143" t="s">
        <v>449</v>
      </c>
      <c r="B31" s="98">
        <v>40482</v>
      </c>
      <c r="C31" s="114" t="s">
        <v>376</v>
      </c>
      <c r="D31" s="71" t="s">
        <v>744</v>
      </c>
      <c r="E31" s="71"/>
      <c r="F31" s="98" t="s">
        <v>780</v>
      </c>
      <c r="G31" s="126" t="e">
        <f t="shared" si="0"/>
        <v>#VALUE!</v>
      </c>
      <c r="H31" s="173" t="s">
        <v>782</v>
      </c>
      <c r="I31" s="25"/>
      <c r="J31" s="22"/>
    </row>
    <row r="32" spans="1:10" s="20" customFormat="1" ht="25.5">
      <c r="A32" s="144" t="s">
        <v>450</v>
      </c>
      <c r="B32" s="102">
        <v>40482</v>
      </c>
      <c r="C32" s="101" t="s">
        <v>144</v>
      </c>
      <c r="D32" s="71" t="s">
        <v>744</v>
      </c>
      <c r="E32" s="70"/>
      <c r="F32" s="98" t="s">
        <v>780</v>
      </c>
      <c r="G32" s="127" t="e">
        <f t="shared" si="0"/>
        <v>#VALUE!</v>
      </c>
      <c r="H32" s="173" t="s">
        <v>782</v>
      </c>
      <c r="I32" s="24"/>
      <c r="J32" s="21"/>
    </row>
    <row r="33" spans="1:10" s="19" customFormat="1" ht="41.25" customHeight="1">
      <c r="A33" s="143" t="s">
        <v>451</v>
      </c>
      <c r="B33" s="98">
        <v>40451</v>
      </c>
      <c r="C33" s="114" t="s">
        <v>377</v>
      </c>
      <c r="D33" s="71" t="s">
        <v>744</v>
      </c>
      <c r="E33" s="71"/>
      <c r="F33" s="98" t="s">
        <v>780</v>
      </c>
      <c r="G33" s="126" t="e">
        <f t="shared" si="0"/>
        <v>#VALUE!</v>
      </c>
      <c r="H33" s="173" t="s">
        <v>782</v>
      </c>
      <c r="I33" s="25"/>
      <c r="J33" s="22"/>
    </row>
    <row r="34" spans="1:10" s="20" customFormat="1" ht="144.75" customHeight="1">
      <c r="A34" s="144" t="s">
        <v>452</v>
      </c>
      <c r="B34" s="102">
        <v>40421</v>
      </c>
      <c r="C34" s="101" t="s">
        <v>428</v>
      </c>
      <c r="D34" s="71" t="s">
        <v>744</v>
      </c>
      <c r="E34" s="70"/>
      <c r="F34" s="98" t="s">
        <v>780</v>
      </c>
      <c r="G34" s="127" t="e">
        <f t="shared" si="0"/>
        <v>#VALUE!</v>
      </c>
      <c r="H34" s="173" t="s">
        <v>782</v>
      </c>
      <c r="I34" s="24"/>
      <c r="J34" s="21"/>
    </row>
    <row r="35" spans="1:10" s="19" customFormat="1" ht="51.75" customHeight="1">
      <c r="A35" s="143" t="s">
        <v>453</v>
      </c>
      <c r="B35" s="98">
        <v>40421</v>
      </c>
      <c r="C35" s="114" t="s">
        <v>162</v>
      </c>
      <c r="D35" s="71" t="s">
        <v>744</v>
      </c>
      <c r="E35" s="71"/>
      <c r="F35" s="98" t="s">
        <v>780</v>
      </c>
      <c r="G35" s="126" t="e">
        <f t="shared" si="0"/>
        <v>#VALUE!</v>
      </c>
      <c r="H35" s="173" t="s">
        <v>782</v>
      </c>
      <c r="I35" s="25"/>
      <c r="J35" s="22"/>
    </row>
    <row r="36" spans="1:10" s="20" customFormat="1" ht="31.5" customHeight="1">
      <c r="A36" s="144" t="s">
        <v>454</v>
      </c>
      <c r="B36" s="102">
        <v>40421</v>
      </c>
      <c r="C36" s="101" t="s">
        <v>522</v>
      </c>
      <c r="D36" s="71" t="s">
        <v>744</v>
      </c>
      <c r="E36" s="70"/>
      <c r="F36" s="98" t="s">
        <v>780</v>
      </c>
      <c r="G36" s="127" t="e">
        <f t="shared" si="0"/>
        <v>#VALUE!</v>
      </c>
      <c r="H36" s="173" t="s">
        <v>782</v>
      </c>
      <c r="I36" s="24"/>
      <c r="J36" s="21"/>
    </row>
    <row r="37" spans="1:10" s="19" customFormat="1" ht="25.5">
      <c r="A37" s="143" t="s">
        <v>455</v>
      </c>
      <c r="B37" s="98">
        <v>40421</v>
      </c>
      <c r="C37" s="114" t="s">
        <v>161</v>
      </c>
      <c r="D37" s="71" t="s">
        <v>744</v>
      </c>
      <c r="E37" s="71"/>
      <c r="F37" s="98" t="s">
        <v>780</v>
      </c>
      <c r="G37" s="126" t="e">
        <f t="shared" si="0"/>
        <v>#VALUE!</v>
      </c>
      <c r="H37" s="173" t="s">
        <v>782</v>
      </c>
      <c r="I37" s="25"/>
      <c r="J37" s="22"/>
    </row>
    <row r="38" spans="1:10" s="20" customFormat="1" ht="52.5" customHeight="1">
      <c r="A38" s="144" t="s">
        <v>456</v>
      </c>
      <c r="B38" s="102">
        <v>40390</v>
      </c>
      <c r="C38" s="97" t="s">
        <v>429</v>
      </c>
      <c r="D38" s="71" t="s">
        <v>744</v>
      </c>
      <c r="E38" s="70"/>
      <c r="F38" s="98" t="s">
        <v>780</v>
      </c>
      <c r="G38" s="127" t="e">
        <f t="shared" si="0"/>
        <v>#VALUE!</v>
      </c>
      <c r="H38" s="173" t="s">
        <v>782</v>
      </c>
      <c r="I38" s="24"/>
      <c r="J38" s="21"/>
    </row>
    <row r="39" spans="1:10" s="19" customFormat="1" ht="38.25">
      <c r="A39" s="143" t="s">
        <v>457</v>
      </c>
      <c r="B39" s="98">
        <v>40390</v>
      </c>
      <c r="C39" s="116" t="s">
        <v>163</v>
      </c>
      <c r="D39" s="71" t="s">
        <v>744</v>
      </c>
      <c r="E39" s="71"/>
      <c r="F39" s="98" t="s">
        <v>780</v>
      </c>
      <c r="G39" s="126" t="e">
        <f t="shared" si="0"/>
        <v>#VALUE!</v>
      </c>
      <c r="H39" s="173" t="s">
        <v>782</v>
      </c>
      <c r="I39" s="25"/>
      <c r="J39" s="22"/>
    </row>
    <row r="40" spans="1:10" s="20" customFormat="1" ht="43.5" customHeight="1">
      <c r="A40" s="144" t="s">
        <v>458</v>
      </c>
      <c r="B40" s="102">
        <v>40390</v>
      </c>
      <c r="C40" s="101" t="s">
        <v>373</v>
      </c>
      <c r="D40" s="71" t="s">
        <v>744</v>
      </c>
      <c r="E40" s="70"/>
      <c r="F40" s="98" t="s">
        <v>780</v>
      </c>
      <c r="G40" s="127" t="e">
        <f t="shared" si="0"/>
        <v>#VALUE!</v>
      </c>
      <c r="H40" s="173" t="s">
        <v>782</v>
      </c>
      <c r="I40" s="24"/>
      <c r="J40" s="21"/>
    </row>
    <row r="41" spans="1:10" s="19" customFormat="1" ht="53.25" customHeight="1">
      <c r="A41" s="143" t="s">
        <v>459</v>
      </c>
      <c r="B41" s="98">
        <v>40390</v>
      </c>
      <c r="C41" s="116" t="s">
        <v>523</v>
      </c>
      <c r="D41" s="71" t="s">
        <v>744</v>
      </c>
      <c r="E41" s="71"/>
      <c r="F41" s="98" t="s">
        <v>780</v>
      </c>
      <c r="G41" s="126" t="e">
        <f t="shared" si="0"/>
        <v>#VALUE!</v>
      </c>
      <c r="H41" s="173" t="s">
        <v>782</v>
      </c>
      <c r="I41" s="25"/>
      <c r="J41" s="22"/>
    </row>
    <row r="42" spans="1:10" s="20" customFormat="1" ht="41.25" customHeight="1">
      <c r="A42" s="144" t="s">
        <v>460</v>
      </c>
      <c r="B42" s="102">
        <v>40359</v>
      </c>
      <c r="C42" s="101" t="s">
        <v>524</v>
      </c>
      <c r="D42" s="71" t="s">
        <v>744</v>
      </c>
      <c r="E42" s="70"/>
      <c r="F42" s="98" t="s">
        <v>780</v>
      </c>
      <c r="G42" s="127" t="e">
        <f t="shared" si="0"/>
        <v>#VALUE!</v>
      </c>
      <c r="H42" s="173" t="s">
        <v>782</v>
      </c>
      <c r="I42" s="24"/>
      <c r="J42" s="21"/>
    </row>
    <row r="43" spans="1:10" s="19" customFormat="1" ht="51.75" customHeight="1">
      <c r="A43" s="143" t="s">
        <v>461</v>
      </c>
      <c r="B43" s="98">
        <v>40329</v>
      </c>
      <c r="C43" s="164" t="s">
        <v>415</v>
      </c>
      <c r="D43" s="71" t="s">
        <v>744</v>
      </c>
      <c r="E43" s="71"/>
      <c r="F43" s="98" t="s">
        <v>780</v>
      </c>
      <c r="G43" s="126" t="e">
        <f t="shared" si="0"/>
        <v>#VALUE!</v>
      </c>
      <c r="H43" s="173" t="s">
        <v>782</v>
      </c>
      <c r="I43" s="25"/>
      <c r="J43" s="22"/>
    </row>
    <row r="44" spans="1:10" s="20" customFormat="1" ht="29.25" customHeight="1">
      <c r="A44" s="144" t="s">
        <v>462</v>
      </c>
      <c r="B44" s="102">
        <v>40329</v>
      </c>
      <c r="C44" s="101" t="s">
        <v>80</v>
      </c>
      <c r="D44" s="71" t="s">
        <v>744</v>
      </c>
      <c r="E44" s="70"/>
      <c r="F44" s="98" t="s">
        <v>780</v>
      </c>
      <c r="G44" s="127" t="e">
        <f t="shared" si="0"/>
        <v>#VALUE!</v>
      </c>
      <c r="H44" s="173" t="s">
        <v>782</v>
      </c>
      <c r="I44" s="24"/>
      <c r="J44" s="21"/>
    </row>
    <row r="45" spans="1:10" s="19" customFormat="1" ht="57.75" customHeight="1">
      <c r="A45" s="143" t="s">
        <v>463</v>
      </c>
      <c r="B45" s="98">
        <v>40329</v>
      </c>
      <c r="C45" s="116" t="s">
        <v>525</v>
      </c>
      <c r="D45" s="71" t="s">
        <v>744</v>
      </c>
      <c r="E45" s="71"/>
      <c r="F45" s="98" t="s">
        <v>780</v>
      </c>
      <c r="G45" s="126" t="e">
        <f t="shared" si="0"/>
        <v>#VALUE!</v>
      </c>
      <c r="H45" s="173" t="s">
        <v>782</v>
      </c>
      <c r="I45" s="25"/>
      <c r="J45" s="22"/>
    </row>
    <row r="46" spans="1:10" s="95" customFormat="1" ht="12.75">
      <c r="A46" s="150"/>
      <c r="B46" s="24"/>
      <c r="C46" s="113"/>
      <c r="D46" s="70">
        <f>COUNTIF(D13:D45,"X")</f>
        <v>33</v>
      </c>
      <c r="E46" s="70">
        <f>COUNTIF(E13:E45,"X")</f>
        <v>0</v>
      </c>
      <c r="F46" s="24"/>
      <c r="G46" s="128"/>
      <c r="H46" s="128"/>
      <c r="I46" s="24"/>
      <c r="J46" s="8"/>
    </row>
    <row r="47" spans="1:10" s="41" customFormat="1" ht="34.5" customHeight="1">
      <c r="A47" s="76"/>
      <c r="B47" s="45"/>
      <c r="C47" s="4"/>
      <c r="D47" s="46" t="s">
        <v>97</v>
      </c>
      <c r="E47" s="46" t="s">
        <v>98</v>
      </c>
      <c r="F47" s="48" t="s">
        <v>96</v>
      </c>
      <c r="G47" s="129" t="s">
        <v>109</v>
      </c>
      <c r="H47" s="129"/>
      <c r="I47" s="5"/>
      <c r="J47" s="6"/>
    </row>
    <row r="48" spans="1:10" s="16" customFormat="1" ht="23.25" customHeight="1" thickBot="1">
      <c r="A48" s="78" t="s">
        <v>111</v>
      </c>
      <c r="B48" s="52"/>
      <c r="C48" s="53"/>
      <c r="D48" s="87">
        <f>D46/33</f>
        <v>1</v>
      </c>
      <c r="E48" s="87">
        <f>E46/33</f>
        <v>0</v>
      </c>
      <c r="F48" s="54"/>
      <c r="G48" s="130" t="e">
        <f>AVERAGE(G13:G45)</f>
        <v>#VALUE!</v>
      </c>
      <c r="H48" s="132"/>
      <c r="I48" s="5"/>
      <c r="J48" s="6"/>
    </row>
  </sheetData>
  <sheetProtection/>
  <mergeCells count="1">
    <mergeCell ref="D10:H10"/>
  </mergeCells>
  <hyperlinks>
    <hyperlink ref="A13" r:id="rId1" display="http://guidance.nice.org.uk/TA217"/>
    <hyperlink ref="A14" r:id="rId2" display="http://guidance.nice.org.uk/TA218"/>
    <hyperlink ref="A15" r:id="rId3" display="http://guidance.nice.org.uk/TA215"/>
    <hyperlink ref="A16" r:id="rId4" display="http://guidance.nice.org.uk/TA214"/>
    <hyperlink ref="A17" r:id="rId5" display="http://guidance.nice.org.uk/TA216"/>
    <hyperlink ref="A18" r:id="rId6" display="http://guidance.nice.org.uk/TA213"/>
    <hyperlink ref="A19" r:id="rId7" display="http://guidance.nice.org.uk/TA160"/>
    <hyperlink ref="A20" r:id="rId8" display="http://guidance.nice.org.uk/TA161"/>
    <hyperlink ref="A21" r:id="rId9" display="http://guidance.nice.org.uk/TA211"/>
    <hyperlink ref="A22" r:id="rId10" display="http://guidance.nice.org.uk/TA210"/>
    <hyperlink ref="A23" r:id="rId11" display="http://guidance.nice.org.uk/TA212"/>
    <hyperlink ref="A24" r:id="rId12" display="http://guidance.nice.org.uk/TA208"/>
    <hyperlink ref="A25" r:id="rId13" display="http://guidance.nice.org.uk/TA209"/>
    <hyperlink ref="A26" r:id="rId14" display="http://guidance.nice.org.uk/TA203"/>
    <hyperlink ref="A27" r:id="rId15" display="http://guidance.nice.org.uk/TA204"/>
    <hyperlink ref="A28" r:id="rId16" display="http://guidance.nice.org.uk/TA201"/>
    <hyperlink ref="A29" r:id="rId17" display="http://guidance.nice.org.uk/TA202"/>
    <hyperlink ref="A30" r:id="rId18" display="http://guidance.nice.org.uk/TA206"/>
    <hyperlink ref="A31" r:id="rId19" display="http://guidance.nice.org.uk/TA207"/>
    <hyperlink ref="A32" r:id="rId20" display="http://guidance.nice.org.uk/TA205"/>
    <hyperlink ref="A33" r:id="rId21" display="http://guidance.nice.org.uk/TA200"/>
    <hyperlink ref="A34" r:id="rId22" display="http://guidance.nice.org.uk/TA195"/>
    <hyperlink ref="A35" r:id="rId23" display="http://guidance.nice.org.uk/TA199"/>
    <hyperlink ref="A36" r:id="rId24" display="http://guidance.nice.org.uk/TA197"/>
    <hyperlink ref="A37" r:id="rId25" display="http://guidance.nice.org.uk/TA196"/>
    <hyperlink ref="A38" r:id="rId26" display="http://guidance.nice.org.uk/TA192"/>
    <hyperlink ref="A39" r:id="rId27" display="http://guidance.nice.org.uk/TA194"/>
    <hyperlink ref="A40" r:id="rId28" display="http://guidance.nice.org.uk/TA191"/>
    <hyperlink ref="A41" r:id="rId29" display="http://guidance.nice.org.uk/TA193"/>
    <hyperlink ref="A42" r:id="rId30" display="http://guidance.nice.org.uk/TA190"/>
    <hyperlink ref="A43" r:id="rId31" display="http://guidance.nice.org.uk/TA188"/>
    <hyperlink ref="A44" r:id="rId32" display="http://guidance.nice.org.uk/TA189"/>
    <hyperlink ref="A45" r:id="rId33" display="http://guidance.nice.org.uk/TA187"/>
  </hyperlinks>
  <printOptions/>
  <pageMargins left="0.7480314960629921" right="0.7480314960629921" top="0.984251968503937" bottom="0.984251968503937" header="0.5118110236220472" footer="0.5118110236220472"/>
  <pageSetup horizontalDpi="600" verticalDpi="600" orientation="landscape" paperSize="9" scale="70" r:id="rId35"/>
  <drawing r:id="rId34"/>
</worksheet>
</file>

<file path=xl/worksheets/sheet9.xml><?xml version="1.0" encoding="utf-8"?>
<worksheet xmlns="http://schemas.openxmlformats.org/spreadsheetml/2006/main" xmlns:r="http://schemas.openxmlformats.org/officeDocument/2006/relationships">
  <dimension ref="A1:J32"/>
  <sheetViews>
    <sheetView zoomScale="80" zoomScaleNormal="80" zoomScalePageLayoutView="0" workbookViewId="0" topLeftCell="A25">
      <selection activeCell="F14" sqref="F14:F29"/>
    </sheetView>
  </sheetViews>
  <sheetFormatPr defaultColWidth="0" defaultRowHeight="12.75"/>
  <cols>
    <col min="1" max="1" width="36.28125" style="0" customWidth="1"/>
    <col min="2" max="2" width="11.28125" style="0" customWidth="1"/>
    <col min="3" max="3" width="42.7109375" style="0" customWidth="1"/>
    <col min="4" max="5" width="10.8515625" style="0" customWidth="1"/>
    <col min="6" max="6" width="12.00390625" style="0" customWidth="1"/>
    <col min="7" max="7" width="11.8515625" style="0" customWidth="1"/>
    <col min="8" max="8" width="40.8515625" style="0" customWidth="1"/>
    <col min="9" max="9" width="11.421875" style="0" customWidth="1"/>
    <col min="10" max="16384" width="0" style="0" hidden="1" customWidth="1"/>
  </cols>
  <sheetData>
    <row r="1" spans="1:9" s="16" customFormat="1" ht="18.75">
      <c r="A1" s="17"/>
      <c r="B1" s="17"/>
      <c r="C1" s="18" t="s">
        <v>87</v>
      </c>
      <c r="D1" s="17"/>
      <c r="E1" s="17"/>
      <c r="F1" s="17"/>
      <c r="G1" s="17"/>
      <c r="H1" s="17"/>
      <c r="I1" s="17"/>
    </row>
    <row r="3" spans="8:9" s="12" customFormat="1" ht="18">
      <c r="H3" s="153" t="s">
        <v>48</v>
      </c>
      <c r="I3" s="61"/>
    </row>
    <row r="4" spans="2:9" ht="18">
      <c r="B4" s="12"/>
      <c r="H4" s="73" t="s">
        <v>47</v>
      </c>
      <c r="I4" s="62"/>
    </row>
    <row r="5" spans="2:9" ht="18">
      <c r="B5" s="12"/>
      <c r="H5" s="73"/>
      <c r="I5" s="62"/>
    </row>
    <row r="6" spans="2:9" ht="18">
      <c r="B6" s="12"/>
      <c r="H6" s="73"/>
      <c r="I6" s="62"/>
    </row>
    <row r="7" ht="10.5" customHeight="1">
      <c r="I7" s="15"/>
    </row>
    <row r="8" spans="1:9" ht="15">
      <c r="A8" s="14" t="s">
        <v>112</v>
      </c>
      <c r="I8" s="13"/>
    </row>
    <row r="9" spans="2:3" ht="12.75">
      <c r="B9" s="12"/>
      <c r="C9" s="12"/>
    </row>
    <row r="10" spans="1:8" ht="36.75" customHeight="1">
      <c r="A10" s="63" t="s">
        <v>130</v>
      </c>
      <c r="B10" s="63" t="s">
        <v>94</v>
      </c>
      <c r="C10" s="63" t="s">
        <v>99</v>
      </c>
      <c r="D10" s="440" t="s">
        <v>128</v>
      </c>
      <c r="E10" s="441"/>
      <c r="F10" s="441"/>
      <c r="G10" s="441"/>
      <c r="H10" s="442"/>
    </row>
    <row r="11" spans="1:9" ht="41.25" customHeight="1" thickBot="1">
      <c r="A11" s="59"/>
      <c r="B11" s="59"/>
      <c r="C11" s="59"/>
      <c r="D11" s="60" t="s">
        <v>81</v>
      </c>
      <c r="E11" s="60" t="s">
        <v>82</v>
      </c>
      <c r="F11" s="60" t="s">
        <v>127</v>
      </c>
      <c r="G11" s="60" t="s">
        <v>113</v>
      </c>
      <c r="H11" s="60" t="s">
        <v>114</v>
      </c>
      <c r="I11" s="60"/>
    </row>
    <row r="12" spans="1:10" s="38" customFormat="1" ht="24" customHeight="1">
      <c r="A12" s="133" t="s">
        <v>110</v>
      </c>
      <c r="B12" s="36"/>
      <c r="C12" s="51"/>
      <c r="D12" s="36"/>
      <c r="E12" s="36"/>
      <c r="F12" s="36"/>
      <c r="G12" s="36"/>
      <c r="H12" s="36"/>
      <c r="I12" s="36"/>
      <c r="J12" s="37"/>
    </row>
    <row r="13" spans="1:9" s="19" customFormat="1" ht="66.75" customHeight="1">
      <c r="A13" s="143" t="s">
        <v>464</v>
      </c>
      <c r="B13" s="98">
        <v>40237</v>
      </c>
      <c r="C13" s="114" t="s">
        <v>66</v>
      </c>
      <c r="D13" s="71" t="s">
        <v>744</v>
      </c>
      <c r="E13" s="71"/>
      <c r="F13" s="98" t="s">
        <v>780</v>
      </c>
      <c r="G13" s="105" t="e">
        <f>F13-B13</f>
        <v>#VALUE!</v>
      </c>
      <c r="H13" s="173" t="s">
        <v>782</v>
      </c>
      <c r="I13" s="25"/>
    </row>
    <row r="14" spans="1:9" s="20" customFormat="1" ht="55.5" customHeight="1">
      <c r="A14" s="142" t="s">
        <v>465</v>
      </c>
      <c r="B14" s="102">
        <v>40237</v>
      </c>
      <c r="C14" s="97" t="s">
        <v>378</v>
      </c>
      <c r="D14" s="70"/>
      <c r="E14" s="70" t="s">
        <v>744</v>
      </c>
      <c r="F14" s="98" t="s">
        <v>780</v>
      </c>
      <c r="G14" s="106" t="e">
        <f aca="true" t="shared" si="0" ref="G14:G29">F14-B14</f>
        <v>#VALUE!</v>
      </c>
      <c r="H14" s="173" t="s">
        <v>782</v>
      </c>
      <c r="I14" s="24"/>
    </row>
    <row r="15" spans="1:9" s="19" customFormat="1" ht="57">
      <c r="A15" s="143" t="s">
        <v>466</v>
      </c>
      <c r="B15" s="98">
        <v>40147</v>
      </c>
      <c r="C15" s="116" t="s">
        <v>545</v>
      </c>
      <c r="D15" s="71" t="s">
        <v>744</v>
      </c>
      <c r="E15" s="71"/>
      <c r="F15" s="98" t="s">
        <v>780</v>
      </c>
      <c r="G15" s="105" t="e">
        <f t="shared" si="0"/>
        <v>#VALUE!</v>
      </c>
      <c r="H15" s="173" t="s">
        <v>782</v>
      </c>
      <c r="I15" s="25"/>
    </row>
    <row r="16" spans="1:9" s="20" customFormat="1" ht="46.5" customHeight="1">
      <c r="A16" s="142" t="s">
        <v>467</v>
      </c>
      <c r="B16" s="102">
        <v>40117</v>
      </c>
      <c r="C16" s="97" t="s">
        <v>546</v>
      </c>
      <c r="D16" s="71" t="s">
        <v>744</v>
      </c>
      <c r="E16" s="70"/>
      <c r="F16" s="98" t="s">
        <v>780</v>
      </c>
      <c r="G16" s="106" t="e">
        <f t="shared" si="0"/>
        <v>#VALUE!</v>
      </c>
      <c r="H16" s="173" t="s">
        <v>782</v>
      </c>
      <c r="I16" s="24"/>
    </row>
    <row r="17" spans="1:9" s="19" customFormat="1" ht="42" customHeight="1">
      <c r="A17" s="143" t="s">
        <v>468</v>
      </c>
      <c r="B17" s="98">
        <v>40117</v>
      </c>
      <c r="C17" s="116" t="s">
        <v>547</v>
      </c>
      <c r="D17" s="71" t="s">
        <v>744</v>
      </c>
      <c r="E17" s="71"/>
      <c r="F17" s="98" t="s">
        <v>780</v>
      </c>
      <c r="G17" s="105" t="e">
        <f t="shared" si="0"/>
        <v>#VALUE!</v>
      </c>
      <c r="H17" s="173" t="s">
        <v>782</v>
      </c>
      <c r="I17" s="25"/>
    </row>
    <row r="18" spans="1:9" s="20" customFormat="1" ht="57" customHeight="1">
      <c r="A18" s="142" t="s">
        <v>469</v>
      </c>
      <c r="B18" s="102">
        <v>40086</v>
      </c>
      <c r="C18" s="97" t="s">
        <v>379</v>
      </c>
      <c r="D18" s="71" t="s">
        <v>744</v>
      </c>
      <c r="E18" s="70"/>
      <c r="F18" s="98" t="s">
        <v>780</v>
      </c>
      <c r="G18" s="106" t="e">
        <f t="shared" si="0"/>
        <v>#VALUE!</v>
      </c>
      <c r="H18" s="173" t="s">
        <v>782</v>
      </c>
      <c r="I18" s="24"/>
    </row>
    <row r="19" spans="1:9" s="19" customFormat="1" ht="45" customHeight="1">
      <c r="A19" s="143" t="s">
        <v>470</v>
      </c>
      <c r="B19" s="98">
        <v>40086</v>
      </c>
      <c r="C19" s="116" t="s">
        <v>548</v>
      </c>
      <c r="D19" s="71" t="s">
        <v>744</v>
      </c>
      <c r="E19" s="71"/>
      <c r="F19" s="98" t="s">
        <v>780</v>
      </c>
      <c r="G19" s="105" t="e">
        <f t="shared" si="0"/>
        <v>#VALUE!</v>
      </c>
      <c r="H19" s="173" t="s">
        <v>782</v>
      </c>
      <c r="I19" s="25"/>
    </row>
    <row r="20" spans="1:9" s="20" customFormat="1" ht="42.75" customHeight="1">
      <c r="A20" s="142" t="s">
        <v>471</v>
      </c>
      <c r="B20" s="102">
        <v>40086</v>
      </c>
      <c r="C20" s="97" t="s">
        <v>549</v>
      </c>
      <c r="D20" s="71" t="s">
        <v>744</v>
      </c>
      <c r="E20" s="70"/>
      <c r="F20" s="98" t="s">
        <v>780</v>
      </c>
      <c r="G20" s="106" t="e">
        <f t="shared" si="0"/>
        <v>#VALUE!</v>
      </c>
      <c r="H20" s="173" t="s">
        <v>782</v>
      </c>
      <c r="I20" s="24"/>
    </row>
    <row r="21" spans="1:9" s="19" customFormat="1" ht="57" customHeight="1">
      <c r="A21" s="143" t="s">
        <v>472</v>
      </c>
      <c r="B21" s="98">
        <v>40056</v>
      </c>
      <c r="C21" s="114" t="s">
        <v>65</v>
      </c>
      <c r="D21" s="71" t="s">
        <v>744</v>
      </c>
      <c r="E21" s="71"/>
      <c r="F21" s="98" t="s">
        <v>780</v>
      </c>
      <c r="G21" s="105" t="e">
        <f t="shared" si="0"/>
        <v>#VALUE!</v>
      </c>
      <c r="H21" s="173" t="s">
        <v>782</v>
      </c>
      <c r="I21" s="25"/>
    </row>
    <row r="22" spans="1:9" s="20" customFormat="1" ht="38.25">
      <c r="A22" s="142" t="s">
        <v>473</v>
      </c>
      <c r="B22" s="102">
        <v>40056</v>
      </c>
      <c r="C22" s="97" t="s">
        <v>550</v>
      </c>
      <c r="D22" s="71" t="s">
        <v>744</v>
      </c>
      <c r="E22" s="70"/>
      <c r="F22" s="98" t="s">
        <v>780</v>
      </c>
      <c r="G22" s="106" t="e">
        <f t="shared" si="0"/>
        <v>#VALUE!</v>
      </c>
      <c r="H22" s="173" t="s">
        <v>782</v>
      </c>
      <c r="I22" s="24"/>
    </row>
    <row r="23" spans="1:9" s="19" customFormat="1" ht="67.5" customHeight="1">
      <c r="A23" s="143" t="s">
        <v>474</v>
      </c>
      <c r="B23" s="98">
        <v>40056</v>
      </c>
      <c r="C23" s="114" t="s">
        <v>164</v>
      </c>
      <c r="D23" s="71" t="s">
        <v>744</v>
      </c>
      <c r="E23" s="71"/>
      <c r="F23" s="98" t="s">
        <v>780</v>
      </c>
      <c r="G23" s="105" t="e">
        <f t="shared" si="0"/>
        <v>#VALUE!</v>
      </c>
      <c r="H23" s="173" t="s">
        <v>782</v>
      </c>
      <c r="I23" s="25"/>
    </row>
    <row r="24" spans="1:9" s="20" customFormat="1" ht="25.5">
      <c r="A24" s="142" t="s">
        <v>475</v>
      </c>
      <c r="B24" s="102">
        <v>40025</v>
      </c>
      <c r="C24" s="97" t="s">
        <v>551</v>
      </c>
      <c r="D24" s="71" t="s">
        <v>744</v>
      </c>
      <c r="E24" s="70"/>
      <c r="F24" s="98" t="s">
        <v>780</v>
      </c>
      <c r="G24" s="106" t="e">
        <f t="shared" si="0"/>
        <v>#VALUE!</v>
      </c>
      <c r="H24" s="173" t="s">
        <v>782</v>
      </c>
      <c r="I24" s="24"/>
    </row>
    <row r="25" spans="1:9" s="19" customFormat="1" ht="54.75" customHeight="1">
      <c r="A25" s="143" t="s">
        <v>476</v>
      </c>
      <c r="B25" s="98">
        <v>40025</v>
      </c>
      <c r="C25" s="116" t="s">
        <v>552</v>
      </c>
      <c r="D25" s="71" t="s">
        <v>744</v>
      </c>
      <c r="E25" s="71"/>
      <c r="F25" s="98" t="s">
        <v>780</v>
      </c>
      <c r="G25" s="105" t="e">
        <f t="shared" si="0"/>
        <v>#VALUE!</v>
      </c>
      <c r="H25" s="173" t="s">
        <v>782</v>
      </c>
      <c r="I25" s="25"/>
    </row>
    <row r="26" spans="1:9" s="20" customFormat="1" ht="26.25" customHeight="1">
      <c r="A26" s="142" t="s">
        <v>477</v>
      </c>
      <c r="B26" s="102">
        <v>40025</v>
      </c>
      <c r="C26" s="97" t="s">
        <v>165</v>
      </c>
      <c r="D26" s="71" t="s">
        <v>744</v>
      </c>
      <c r="E26" s="70"/>
      <c r="F26" s="98" t="s">
        <v>780</v>
      </c>
      <c r="G26" s="106" t="e">
        <f t="shared" si="0"/>
        <v>#VALUE!</v>
      </c>
      <c r="H26" s="173" t="s">
        <v>782</v>
      </c>
      <c r="I26" s="24"/>
    </row>
    <row r="27" spans="1:9" s="19" customFormat="1" ht="38.25">
      <c r="A27" s="143" t="s">
        <v>478</v>
      </c>
      <c r="B27" s="98">
        <v>39994</v>
      </c>
      <c r="C27" s="114" t="s">
        <v>166</v>
      </c>
      <c r="D27" s="71" t="s">
        <v>744</v>
      </c>
      <c r="E27" s="71"/>
      <c r="F27" s="98" t="s">
        <v>780</v>
      </c>
      <c r="G27" s="105" t="e">
        <f t="shared" si="0"/>
        <v>#VALUE!</v>
      </c>
      <c r="H27" s="173" t="s">
        <v>782</v>
      </c>
      <c r="I27" s="25"/>
    </row>
    <row r="28" spans="1:9" s="20" customFormat="1" ht="38.25">
      <c r="A28" s="142" t="s">
        <v>479</v>
      </c>
      <c r="B28" s="102">
        <v>39994</v>
      </c>
      <c r="C28" s="97" t="s">
        <v>553</v>
      </c>
      <c r="D28" s="71" t="s">
        <v>744</v>
      </c>
      <c r="E28" s="70"/>
      <c r="F28" s="98" t="s">
        <v>780</v>
      </c>
      <c r="G28" s="106" t="e">
        <f t="shared" si="0"/>
        <v>#VALUE!</v>
      </c>
      <c r="H28" s="173" t="s">
        <v>782</v>
      </c>
      <c r="I28" s="24"/>
    </row>
    <row r="29" spans="1:9" s="19" customFormat="1" ht="44.25" customHeight="1">
      <c r="A29" s="143" t="s">
        <v>480</v>
      </c>
      <c r="B29" s="98">
        <v>39933</v>
      </c>
      <c r="C29" s="116" t="s">
        <v>554</v>
      </c>
      <c r="D29" s="71" t="s">
        <v>744</v>
      </c>
      <c r="E29" s="71"/>
      <c r="F29" s="98" t="s">
        <v>780</v>
      </c>
      <c r="G29" s="105" t="e">
        <f t="shared" si="0"/>
        <v>#VALUE!</v>
      </c>
      <c r="H29" s="173" t="s">
        <v>782</v>
      </c>
      <c r="I29" s="25"/>
    </row>
    <row r="30" spans="1:10" s="95" customFormat="1" ht="12.75">
      <c r="A30" s="150"/>
      <c r="B30" s="24"/>
      <c r="C30" s="24"/>
      <c r="D30" s="70">
        <f>COUNTIF(D13:D29,"X")</f>
        <v>16</v>
      </c>
      <c r="E30" s="70">
        <f>COUNTIF(E13:E29,"X")</f>
        <v>1</v>
      </c>
      <c r="F30" s="24"/>
      <c r="G30" s="24"/>
      <c r="H30" s="24"/>
      <c r="I30" s="24"/>
      <c r="J30" s="94"/>
    </row>
    <row r="31" spans="1:10" s="41" customFormat="1" ht="34.5" customHeight="1">
      <c r="A31" s="76"/>
      <c r="B31" s="45"/>
      <c r="C31" s="4"/>
      <c r="D31" s="46" t="s">
        <v>97</v>
      </c>
      <c r="E31" s="46" t="s">
        <v>98</v>
      </c>
      <c r="F31" s="48" t="s">
        <v>96</v>
      </c>
      <c r="G31" s="47" t="s">
        <v>109</v>
      </c>
      <c r="H31" s="85"/>
      <c r="I31" s="34"/>
      <c r="J31" s="35"/>
    </row>
    <row r="32" spans="1:10" s="16" customFormat="1" ht="23.25" customHeight="1" thickBot="1">
      <c r="A32" s="78" t="s">
        <v>118</v>
      </c>
      <c r="B32" s="52"/>
      <c r="C32" s="53"/>
      <c r="D32" s="87">
        <f>D30/17</f>
        <v>0.9411764705882353</v>
      </c>
      <c r="E32" s="87">
        <f>E30/17</f>
        <v>0.058823529411764705</v>
      </c>
      <c r="F32" s="54"/>
      <c r="G32" s="55" t="e">
        <f>AVERAGE(G13:G29)</f>
        <v>#VALUE!</v>
      </c>
      <c r="H32" s="55"/>
      <c r="I32" s="56"/>
      <c r="J32" s="35"/>
    </row>
  </sheetData>
  <sheetProtection/>
  <mergeCells count="1">
    <mergeCell ref="D10:H10"/>
  </mergeCells>
  <hyperlinks>
    <hyperlink ref="A13" r:id="rId1" display="http://guidance.nice.org.uk/TA186"/>
    <hyperlink ref="A14" r:id="rId2" display="http://guidance.nice.org.uk/TA185"/>
    <hyperlink ref="A15" r:id="rId3" display="http://guidance.nice.org.uk/TA184"/>
    <hyperlink ref="A16" r:id="rId4" display="http://guidance.nice.org.uk/TA183"/>
    <hyperlink ref="A17" r:id="rId5" display="http://guidance.nice.org.uk/TA182"/>
    <hyperlink ref="A18" r:id="rId6" display="http://guidance.nice.org.uk/TA181"/>
    <hyperlink ref="A19" r:id="rId7" display="http://guidance.nice.org.uk/TA179"/>
    <hyperlink ref="A20" r:id="rId8" display="http://guidance.nice.org.uk/TA180"/>
    <hyperlink ref="A21" r:id="rId9" display="http://guidance.nice.org.uk/TA176"/>
    <hyperlink ref="A22" r:id="rId10" display="http://guidance.nice.org.uk/TA177"/>
    <hyperlink ref="A23" r:id="rId11" display="http://guidance.nice.org.uk/TA178"/>
    <hyperlink ref="A24" r:id="rId12" display="http://guidance.nice.org.uk/TA173"/>
    <hyperlink ref="A25" r:id="rId13" display="http://guidance.nice.org.uk/TA174"/>
    <hyperlink ref="A26" r:id="rId14" display="http://guidance.nice.org.uk/TA175"/>
    <hyperlink ref="A27" r:id="rId15" display="http://guidance.nice.org.uk/TA172"/>
    <hyperlink ref="A28" r:id="rId16" display="http://guidance.nice.org.uk/TA171"/>
    <hyperlink ref="A29" r:id="rId17" display="http://guidance.nice.org.uk/TA170"/>
  </hyperlinks>
  <printOptions/>
  <pageMargins left="0.7086614173228347" right="0.7086614173228347" top="0.7480314960629921" bottom="0.7480314960629921" header="0.31496062992125984" footer="0.31496062992125984"/>
  <pageSetup horizontalDpi="600" verticalDpi="600" orientation="landscape" paperSize="9" scale="70" r:id="rId19"/>
  <drawing r:id="rId1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SUHT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willss</dc:creator>
  <cp:keywords/>
  <dc:description/>
  <cp:lastModifiedBy>Mankin, Peter Gavin</cp:lastModifiedBy>
  <cp:lastPrinted>2016-08-02T08:55:49Z</cp:lastPrinted>
  <dcterms:created xsi:type="dcterms:W3CDTF">2012-08-02T14:02:58Z</dcterms:created>
  <dcterms:modified xsi:type="dcterms:W3CDTF">2018-01-15T14:34:31Z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